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firstSheet="1" activeTab="6"/>
  </bookViews>
  <sheets>
    <sheet name="дод.1" sheetId="2" state="hidden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r:id="rId6"/>
    <sheet name="дод.7" sheetId="6" r:id="rId7"/>
    <sheet name="дод.8" sheetId="9" state="hidden" r:id="rId8"/>
  </sheets>
  <definedNames>
    <definedName name="_xlnm.Print_Area" localSheetId="3">дод.4!$A$1:$Q$29</definedName>
    <definedName name="_xlnm.Print_Area" localSheetId="7">дод.8!$A$1:$K$28</definedName>
  </definedNames>
  <calcPr calcId="162913"/>
</workbook>
</file>

<file path=xl/calcChain.xml><?xml version="1.0" encoding="utf-8"?>
<calcChain xmlns="http://schemas.openxmlformats.org/spreadsheetml/2006/main">
  <c r="K61" i="6"/>
  <c r="L61"/>
  <c r="J61"/>
  <c r="I63"/>
  <c r="I65"/>
  <c r="I24"/>
  <c r="I25"/>
  <c r="J46"/>
  <c r="I48"/>
  <c r="D57" i="10" l="1"/>
  <c r="L127" i="1"/>
  <c r="M127"/>
  <c r="N127"/>
  <c r="O127"/>
  <c r="P127"/>
  <c r="J127"/>
  <c r="K127"/>
  <c r="F127"/>
  <c r="P128"/>
  <c r="K128"/>
  <c r="J128"/>
  <c r="E128"/>
  <c r="F83"/>
  <c r="E85"/>
  <c r="P85" s="1"/>
  <c r="J10" i="6" l="1"/>
  <c r="K10"/>
  <c r="C105" i="2" l="1"/>
  <c r="I21" i="9" l="1"/>
  <c r="I26" s="1"/>
  <c r="D31" i="10" l="1"/>
  <c r="D30"/>
  <c r="L35" i="1" l="1"/>
  <c r="M35"/>
  <c r="N35"/>
  <c r="O35"/>
  <c r="K39"/>
  <c r="J39"/>
  <c r="P39" s="1"/>
  <c r="O110"/>
  <c r="J110" s="1"/>
  <c r="F110"/>
  <c r="E119"/>
  <c r="E120"/>
  <c r="E121"/>
  <c r="E101" i="2"/>
  <c r="F101"/>
  <c r="D101"/>
  <c r="K110" i="1" l="1"/>
  <c r="I64" i="6"/>
  <c r="D45" i="10"/>
  <c r="G127" i="1"/>
  <c r="H127"/>
  <c r="I127"/>
  <c r="K38" i="6" l="1"/>
  <c r="L38"/>
  <c r="J38"/>
  <c r="I45"/>
  <c r="F78" i="1"/>
  <c r="G78"/>
  <c r="H78"/>
  <c r="I78"/>
  <c r="J78"/>
  <c r="K78"/>
  <c r="L78"/>
  <c r="M78"/>
  <c r="N78"/>
  <c r="O78"/>
  <c r="R79"/>
  <c r="E79"/>
  <c r="P79" s="1"/>
  <c r="P78" s="1"/>
  <c r="E78" l="1"/>
  <c r="I40" i="6"/>
  <c r="E72" i="1" l="1"/>
  <c r="P72" s="1"/>
  <c r="P71" s="1"/>
  <c r="F71"/>
  <c r="G71"/>
  <c r="H71"/>
  <c r="I71"/>
  <c r="J71"/>
  <c r="K71"/>
  <c r="L71"/>
  <c r="M71"/>
  <c r="N71"/>
  <c r="O71"/>
  <c r="E71" l="1"/>
  <c r="C104" i="2"/>
  <c r="I61" i="6" l="1"/>
  <c r="I62"/>
  <c r="R127" i="1" l="1"/>
  <c r="S127"/>
  <c r="T127"/>
  <c r="U127"/>
  <c r="X127"/>
  <c r="Y127"/>
  <c r="Z127"/>
  <c r="AA127"/>
  <c r="AD127"/>
  <c r="AE127"/>
  <c r="AF127"/>
  <c r="AG127"/>
  <c r="AJ127"/>
  <c r="AK127"/>
  <c r="AL127"/>
  <c r="AM127"/>
  <c r="AO127"/>
  <c r="K129"/>
  <c r="J129"/>
  <c r="E129"/>
  <c r="P129" l="1"/>
  <c r="I19" i="6"/>
  <c r="D56" i="10" l="1"/>
  <c r="D55" s="1"/>
  <c r="F23" i="9" l="1"/>
  <c r="G23"/>
  <c r="J23"/>
  <c r="J26" s="1"/>
  <c r="I23"/>
  <c r="L10" i="6"/>
  <c r="I35"/>
  <c r="G46" i="1" l="1"/>
  <c r="H46"/>
  <c r="I46"/>
  <c r="L46"/>
  <c r="M46"/>
  <c r="N46"/>
  <c r="O46"/>
  <c r="F46"/>
  <c r="R49"/>
  <c r="E49"/>
  <c r="P49" s="1"/>
  <c r="L29"/>
  <c r="M29"/>
  <c r="N29"/>
  <c r="O29"/>
  <c r="K31"/>
  <c r="J31"/>
  <c r="E31"/>
  <c r="P31" l="1"/>
  <c r="I17" i="6" l="1"/>
  <c r="G26" i="1"/>
  <c r="H26"/>
  <c r="I26"/>
  <c r="L26"/>
  <c r="M26"/>
  <c r="N26"/>
  <c r="O26"/>
  <c r="F26"/>
  <c r="E27"/>
  <c r="P27" s="1"/>
  <c r="R52" l="1"/>
  <c r="Q52" s="1"/>
  <c r="AI130"/>
  <c r="AI127" s="1"/>
  <c r="AH130"/>
  <c r="AH127" s="1"/>
  <c r="AC130"/>
  <c r="AC127" s="1"/>
  <c r="W130"/>
  <c r="W127" s="1"/>
  <c r="V130"/>
  <c r="V127" s="1"/>
  <c r="Q130"/>
  <c r="Q127" s="1"/>
  <c r="K130"/>
  <c r="J130"/>
  <c r="E130"/>
  <c r="E127" s="1"/>
  <c r="AI126"/>
  <c r="AI125" s="1"/>
  <c r="AH126"/>
  <c r="AN126" s="1"/>
  <c r="AN125" s="1"/>
  <c r="W126"/>
  <c r="W125" s="1"/>
  <c r="V126"/>
  <c r="V125" s="1"/>
  <c r="Q126"/>
  <c r="K126"/>
  <c r="K125" s="1"/>
  <c r="J126"/>
  <c r="J125" s="1"/>
  <c r="AM125"/>
  <c r="AL125"/>
  <c r="AK125"/>
  <c r="AJ125"/>
  <c r="AG125"/>
  <c r="AF125"/>
  <c r="AE125"/>
  <c r="AD125"/>
  <c r="AC125"/>
  <c r="AA125"/>
  <c r="Z125"/>
  <c r="Y125"/>
  <c r="X125"/>
  <c r="X122" s="1"/>
  <c r="U125"/>
  <c r="T125"/>
  <c r="S125"/>
  <c r="R125"/>
  <c r="Q125"/>
  <c r="O125"/>
  <c r="N125"/>
  <c r="M125"/>
  <c r="L125"/>
  <c r="I125"/>
  <c r="H125"/>
  <c r="G125"/>
  <c r="F125"/>
  <c r="E125"/>
  <c r="AI124"/>
  <c r="AI123" s="1"/>
  <c r="AH124"/>
  <c r="AH123" s="1"/>
  <c r="AC124"/>
  <c r="W124"/>
  <c r="W123" s="1"/>
  <c r="V124"/>
  <c r="V123" s="1"/>
  <c r="U124"/>
  <c r="T124"/>
  <c r="T123" s="1"/>
  <c r="S124"/>
  <c r="S123" s="1"/>
  <c r="R124"/>
  <c r="K124"/>
  <c r="J124"/>
  <c r="J123" s="1"/>
  <c r="E124"/>
  <c r="AM123"/>
  <c r="AL123"/>
  <c r="AK123"/>
  <c r="AJ123"/>
  <c r="AG123"/>
  <c r="AF123"/>
  <c r="AF122" s="1"/>
  <c r="AE123"/>
  <c r="AD123"/>
  <c r="AA123"/>
  <c r="Z123"/>
  <c r="Y123"/>
  <c r="X123"/>
  <c r="U123"/>
  <c r="O123"/>
  <c r="N123"/>
  <c r="M123"/>
  <c r="L123"/>
  <c r="K123"/>
  <c r="I123"/>
  <c r="H123"/>
  <c r="G123"/>
  <c r="F123"/>
  <c r="AI119"/>
  <c r="AH119"/>
  <c r="AC119"/>
  <c r="AA119"/>
  <c r="V119" s="1"/>
  <c r="R119"/>
  <c r="Q119" s="1"/>
  <c r="K119"/>
  <c r="J119"/>
  <c r="AI118"/>
  <c r="AH118"/>
  <c r="AC118"/>
  <c r="W118"/>
  <c r="V118"/>
  <c r="R118"/>
  <c r="Q118" s="1"/>
  <c r="K118"/>
  <c r="J118"/>
  <c r="E118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K116"/>
  <c r="J116"/>
  <c r="E116"/>
  <c r="AI115"/>
  <c r="AH115"/>
  <c r="AC115"/>
  <c r="W115"/>
  <c r="V115"/>
  <c r="R115"/>
  <c r="Q115" s="1"/>
  <c r="K115"/>
  <c r="J115"/>
  <c r="E115"/>
  <c r="AI114"/>
  <c r="AH114"/>
  <c r="AC114"/>
  <c r="W114"/>
  <c r="V114"/>
  <c r="R114"/>
  <c r="Q114" s="1"/>
  <c r="K114"/>
  <c r="J114"/>
  <c r="E114"/>
  <c r="AI113"/>
  <c r="AH113"/>
  <c r="AC113"/>
  <c r="W113"/>
  <c r="V113"/>
  <c r="R113"/>
  <c r="K113"/>
  <c r="J113"/>
  <c r="E113"/>
  <c r="AI112"/>
  <c r="AH112"/>
  <c r="AC112"/>
  <c r="W112"/>
  <c r="V112"/>
  <c r="R112"/>
  <c r="Q112" s="1"/>
  <c r="K112"/>
  <c r="J112"/>
  <c r="E112"/>
  <c r="AI111"/>
  <c r="AH111"/>
  <c r="AC111"/>
  <c r="W111"/>
  <c r="V111"/>
  <c r="R111"/>
  <c r="Q111" s="1"/>
  <c r="K111"/>
  <c r="J111"/>
  <c r="E111"/>
  <c r="AI110"/>
  <c r="AH110"/>
  <c r="AD110"/>
  <c r="AD104" s="1"/>
  <c r="O104"/>
  <c r="F104"/>
  <c r="AI109"/>
  <c r="AH109"/>
  <c r="AC109"/>
  <c r="W109"/>
  <c r="V109"/>
  <c r="R109"/>
  <c r="Q109" s="1"/>
  <c r="K109"/>
  <c r="J109"/>
  <c r="E109"/>
  <c r="AI108"/>
  <c r="AH108"/>
  <c r="AC108"/>
  <c r="W108"/>
  <c r="V108"/>
  <c r="R108"/>
  <c r="Q108" s="1"/>
  <c r="K108"/>
  <c r="J108"/>
  <c r="E108"/>
  <c r="AI107"/>
  <c r="AH107"/>
  <c r="AC107"/>
  <c r="W107"/>
  <c r="V107"/>
  <c r="R107"/>
  <c r="K107"/>
  <c r="J107"/>
  <c r="E107"/>
  <c r="AI106"/>
  <c r="AH106"/>
  <c r="AC106"/>
  <c r="W106"/>
  <c r="V106"/>
  <c r="R106"/>
  <c r="Q106" s="1"/>
  <c r="K106"/>
  <c r="J106"/>
  <c r="E106"/>
  <c r="AI105"/>
  <c r="AH105"/>
  <c r="AC105"/>
  <c r="W105"/>
  <c r="V105"/>
  <c r="R105"/>
  <c r="Q105" s="1"/>
  <c r="K105"/>
  <c r="J105"/>
  <c r="E105"/>
  <c r="AM104"/>
  <c r="AL104"/>
  <c r="AK104"/>
  <c r="AJ104"/>
  <c r="AG104"/>
  <c r="AF104"/>
  <c r="AE104"/>
  <c r="Z104"/>
  <c r="Y104"/>
  <c r="X104"/>
  <c r="U104"/>
  <c r="T104"/>
  <c r="S104"/>
  <c r="N104"/>
  <c r="M104"/>
  <c r="L104"/>
  <c r="L101" s="1"/>
  <c r="I104"/>
  <c r="H104"/>
  <c r="G104"/>
  <c r="AI103"/>
  <c r="AI102" s="1"/>
  <c r="AH103"/>
  <c r="AH102" s="1"/>
  <c r="AC103"/>
  <c r="AC102" s="1"/>
  <c r="W103"/>
  <c r="W102" s="1"/>
  <c r="V103"/>
  <c r="V102" s="1"/>
  <c r="U103"/>
  <c r="U102" s="1"/>
  <c r="U101" s="1"/>
  <c r="T103"/>
  <c r="T102" s="1"/>
  <c r="S103"/>
  <c r="S102" s="1"/>
  <c r="R103"/>
  <c r="K103"/>
  <c r="K102" s="1"/>
  <c r="J103"/>
  <c r="E103"/>
  <c r="AM102"/>
  <c r="AL102"/>
  <c r="AK102"/>
  <c r="AJ102"/>
  <c r="AG102"/>
  <c r="AF102"/>
  <c r="AE102"/>
  <c r="AD102"/>
  <c r="AA102"/>
  <c r="Z102"/>
  <c r="Y102"/>
  <c r="X102"/>
  <c r="O102"/>
  <c r="N102"/>
  <c r="M102"/>
  <c r="M101" s="1"/>
  <c r="L102"/>
  <c r="J102"/>
  <c r="I102"/>
  <c r="H102"/>
  <c r="G102"/>
  <c r="F102"/>
  <c r="AI100"/>
  <c r="AI99" s="1"/>
  <c r="AH100"/>
  <c r="AN100" s="1"/>
  <c r="AN99" s="1"/>
  <c r="AA100"/>
  <c r="V100" s="1"/>
  <c r="V99" s="1"/>
  <c r="U100"/>
  <c r="T100"/>
  <c r="S100"/>
  <c r="R100"/>
  <c r="K100"/>
  <c r="K99" s="1"/>
  <c r="J100"/>
  <c r="P100" s="1"/>
  <c r="P99" s="1"/>
  <c r="AM99"/>
  <c r="AL99"/>
  <c r="AK99"/>
  <c r="AJ99"/>
  <c r="Z99"/>
  <c r="Y99"/>
  <c r="X99"/>
  <c r="U99"/>
  <c r="T99"/>
  <c r="S99"/>
  <c r="R99"/>
  <c r="O99"/>
  <c r="N99"/>
  <c r="M99"/>
  <c r="L99"/>
  <c r="AI98"/>
  <c r="AI97" s="1"/>
  <c r="AH98"/>
  <c r="AH97" s="1"/>
  <c r="AC98"/>
  <c r="AA98"/>
  <c r="V98" s="1"/>
  <c r="V97" s="1"/>
  <c r="U98"/>
  <c r="U97" s="1"/>
  <c r="U96" s="1"/>
  <c r="T98"/>
  <c r="T97" s="1"/>
  <c r="T96" s="1"/>
  <c r="S98"/>
  <c r="S97" s="1"/>
  <c r="S96" s="1"/>
  <c r="R98"/>
  <c r="K98"/>
  <c r="K97" s="1"/>
  <c r="J98"/>
  <c r="J97" s="1"/>
  <c r="E98"/>
  <c r="AM97"/>
  <c r="AL97"/>
  <c r="AK97"/>
  <c r="AJ97"/>
  <c r="AG97"/>
  <c r="AG96" s="1"/>
  <c r="AF97"/>
  <c r="AF96" s="1"/>
  <c r="AE97"/>
  <c r="AE96" s="1"/>
  <c r="AD97"/>
  <c r="AD96" s="1"/>
  <c r="Z97"/>
  <c r="Y97"/>
  <c r="X97"/>
  <c r="O97"/>
  <c r="N97"/>
  <c r="M97"/>
  <c r="L97"/>
  <c r="L96" s="1"/>
  <c r="I97"/>
  <c r="I96" s="1"/>
  <c r="H97"/>
  <c r="H96" s="1"/>
  <c r="G97"/>
  <c r="G96" s="1"/>
  <c r="F97"/>
  <c r="F96" s="1"/>
  <c r="AI95"/>
  <c r="AH95"/>
  <c r="AC95"/>
  <c r="AA95"/>
  <c r="V95" s="1"/>
  <c r="U95"/>
  <c r="T95"/>
  <c r="S95"/>
  <c r="R95"/>
  <c r="K95"/>
  <c r="J95"/>
  <c r="E95"/>
  <c r="AI94"/>
  <c r="AH94"/>
  <c r="AC94"/>
  <c r="AA94"/>
  <c r="W94" s="1"/>
  <c r="U94"/>
  <c r="T94"/>
  <c r="S94"/>
  <c r="R94"/>
  <c r="K94"/>
  <c r="J94"/>
  <c r="E94"/>
  <c r="AI93"/>
  <c r="AH93"/>
  <c r="AC93"/>
  <c r="AA93"/>
  <c r="Z93"/>
  <c r="Z91" s="1"/>
  <c r="Y93"/>
  <c r="Y91" s="1"/>
  <c r="X93"/>
  <c r="W93"/>
  <c r="U93"/>
  <c r="T93"/>
  <c r="S93"/>
  <c r="R93"/>
  <c r="K93"/>
  <c r="J93"/>
  <c r="E93"/>
  <c r="AI92"/>
  <c r="AH92"/>
  <c r="AC92"/>
  <c r="AA92"/>
  <c r="V92" s="1"/>
  <c r="U92"/>
  <c r="T92"/>
  <c r="S92"/>
  <c r="R92"/>
  <c r="K92"/>
  <c r="J92"/>
  <c r="E92"/>
  <c r="AM91"/>
  <c r="AL91"/>
  <c r="AK91"/>
  <c r="AJ91"/>
  <c r="AG91"/>
  <c r="AF91"/>
  <c r="AE91"/>
  <c r="AD91"/>
  <c r="X91"/>
  <c r="O91"/>
  <c r="N91"/>
  <c r="M91"/>
  <c r="L91"/>
  <c r="I91"/>
  <c r="H91"/>
  <c r="G91"/>
  <c r="F91"/>
  <c r="AI90"/>
  <c r="AI89" s="1"/>
  <c r="AH90"/>
  <c r="AH89" s="1"/>
  <c r="AC90"/>
  <c r="AA90"/>
  <c r="AA89" s="1"/>
  <c r="Z90"/>
  <c r="Z89" s="1"/>
  <c r="Y90"/>
  <c r="Y89" s="1"/>
  <c r="X90"/>
  <c r="X89" s="1"/>
  <c r="W90"/>
  <c r="W89" s="1"/>
  <c r="U90"/>
  <c r="U89" s="1"/>
  <c r="T90"/>
  <c r="T89" s="1"/>
  <c r="S90"/>
  <c r="S89" s="1"/>
  <c r="R90"/>
  <c r="K90"/>
  <c r="K89" s="1"/>
  <c r="J90"/>
  <c r="J89" s="1"/>
  <c r="E90"/>
  <c r="E89" s="1"/>
  <c r="AM89"/>
  <c r="AL89"/>
  <c r="AK89"/>
  <c r="AJ89"/>
  <c r="AG89"/>
  <c r="AF89"/>
  <c r="AE89"/>
  <c r="AD89"/>
  <c r="O89"/>
  <c r="N89"/>
  <c r="M89"/>
  <c r="L89"/>
  <c r="I89"/>
  <c r="H89"/>
  <c r="G89"/>
  <c r="F89"/>
  <c r="AI88"/>
  <c r="AI87" s="1"/>
  <c r="AH88"/>
  <c r="AH87" s="1"/>
  <c r="AC88"/>
  <c r="AA88"/>
  <c r="U88"/>
  <c r="U87" s="1"/>
  <c r="T88"/>
  <c r="T87" s="1"/>
  <c r="S88"/>
  <c r="S87" s="1"/>
  <c r="R88"/>
  <c r="K88"/>
  <c r="K87" s="1"/>
  <c r="J88"/>
  <c r="J87" s="1"/>
  <c r="E88"/>
  <c r="AM87"/>
  <c r="AL87"/>
  <c r="AK87"/>
  <c r="AJ87"/>
  <c r="AG87"/>
  <c r="AF87"/>
  <c r="AE87"/>
  <c r="AD87"/>
  <c r="Z87"/>
  <c r="Y87"/>
  <c r="X87"/>
  <c r="O87"/>
  <c r="N87"/>
  <c r="M87"/>
  <c r="L87"/>
  <c r="I87"/>
  <c r="H87"/>
  <c r="G87"/>
  <c r="F87"/>
  <c r="E87"/>
  <c r="AC84"/>
  <c r="AN84" s="1"/>
  <c r="W84"/>
  <c r="U84"/>
  <c r="T84"/>
  <c r="S84"/>
  <c r="R84"/>
  <c r="E84"/>
  <c r="P84" s="1"/>
  <c r="AD83"/>
  <c r="AC83" s="1"/>
  <c r="AN83" s="1"/>
  <c r="W83"/>
  <c r="V83"/>
  <c r="U83"/>
  <c r="T83"/>
  <c r="S83"/>
  <c r="R83"/>
  <c r="E83"/>
  <c r="AI82"/>
  <c r="AI81" s="1"/>
  <c r="AI80" s="1"/>
  <c r="AC82"/>
  <c r="AN82" s="1"/>
  <c r="AN81" s="1"/>
  <c r="W82"/>
  <c r="W81" s="1"/>
  <c r="U82"/>
  <c r="U81" s="1"/>
  <c r="U80" s="1"/>
  <c r="T82"/>
  <c r="T81" s="1"/>
  <c r="T80" s="1"/>
  <c r="S82"/>
  <c r="S81" s="1"/>
  <c r="S80" s="1"/>
  <c r="R82"/>
  <c r="R81" s="1"/>
  <c r="K82"/>
  <c r="E82"/>
  <c r="P82" s="1"/>
  <c r="P81" s="1"/>
  <c r="AM81"/>
  <c r="AM80" s="1"/>
  <c r="AL81"/>
  <c r="AL80" s="1"/>
  <c r="AK81"/>
  <c r="AJ81"/>
  <c r="AH81"/>
  <c r="AH80" s="1"/>
  <c r="AG81"/>
  <c r="AG80" s="1"/>
  <c r="AF81"/>
  <c r="AF80" s="1"/>
  <c r="AE81"/>
  <c r="AE80" s="1"/>
  <c r="AD81"/>
  <c r="AA81"/>
  <c r="AA80" s="1"/>
  <c r="Z81"/>
  <c r="Y81"/>
  <c r="X81"/>
  <c r="V81"/>
  <c r="V80" s="1"/>
  <c r="O81"/>
  <c r="O80" s="1"/>
  <c r="N81"/>
  <c r="N80" s="1"/>
  <c r="M81"/>
  <c r="M80" s="1"/>
  <c r="L81"/>
  <c r="L80" s="1"/>
  <c r="K81"/>
  <c r="K80" s="1"/>
  <c r="J81"/>
  <c r="J80" s="1"/>
  <c r="I81"/>
  <c r="I80" s="1"/>
  <c r="H81"/>
  <c r="H80" s="1"/>
  <c r="G81"/>
  <c r="G80" s="1"/>
  <c r="F81"/>
  <c r="AK80"/>
  <c r="AJ80"/>
  <c r="Z80"/>
  <c r="Y80"/>
  <c r="X80"/>
  <c r="AI77"/>
  <c r="AH77"/>
  <c r="AC77"/>
  <c r="W77"/>
  <c r="V77"/>
  <c r="U77"/>
  <c r="T77"/>
  <c r="S77"/>
  <c r="R77"/>
  <c r="K77"/>
  <c r="J77"/>
  <c r="E77"/>
  <c r="AI76"/>
  <c r="AH76"/>
  <c r="AC76"/>
  <c r="AA76"/>
  <c r="Z76"/>
  <c r="Z73" s="1"/>
  <c r="Y76"/>
  <c r="Y73" s="1"/>
  <c r="X76"/>
  <c r="W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M73"/>
  <c r="AL73"/>
  <c r="AK73"/>
  <c r="AJ73"/>
  <c r="AG73"/>
  <c r="AF73"/>
  <c r="AE73"/>
  <c r="AD73"/>
  <c r="AA73"/>
  <c r="O73"/>
  <c r="N73"/>
  <c r="M73"/>
  <c r="L73"/>
  <c r="I73"/>
  <c r="H73"/>
  <c r="G73"/>
  <c r="F73"/>
  <c r="AI70"/>
  <c r="AH70"/>
  <c r="AC70"/>
  <c r="AA70"/>
  <c r="W70" s="1"/>
  <c r="Z70"/>
  <c r="Y70"/>
  <c r="X70"/>
  <c r="U70"/>
  <c r="T70"/>
  <c r="S70"/>
  <c r="R70"/>
  <c r="K70"/>
  <c r="J70"/>
  <c r="E70"/>
  <c r="AI69"/>
  <c r="AH69"/>
  <c r="AC69"/>
  <c r="AA69"/>
  <c r="W69" s="1"/>
  <c r="Z69"/>
  <c r="Y69"/>
  <c r="X69"/>
  <c r="U69"/>
  <c r="T69"/>
  <c r="S69"/>
  <c r="R69"/>
  <c r="K69"/>
  <c r="J69"/>
  <c r="E69"/>
  <c r="AI68"/>
  <c r="AH68"/>
  <c r="AC68"/>
  <c r="W68"/>
  <c r="V68"/>
  <c r="U68"/>
  <c r="T68"/>
  <c r="S68"/>
  <c r="R68"/>
  <c r="K68"/>
  <c r="J68"/>
  <c r="E68"/>
  <c r="AI67"/>
  <c r="AH67"/>
  <c r="AC67"/>
  <c r="W67"/>
  <c r="V67"/>
  <c r="U67"/>
  <c r="T67"/>
  <c r="S67"/>
  <c r="R67"/>
  <c r="K67"/>
  <c r="J67"/>
  <c r="E67"/>
  <c r="AI66"/>
  <c r="AH66"/>
  <c r="AC66"/>
  <c r="W66"/>
  <c r="V66"/>
  <c r="U66"/>
  <c r="T66"/>
  <c r="S66"/>
  <c r="R66"/>
  <c r="K66"/>
  <c r="J66"/>
  <c r="E66"/>
  <c r="AI65"/>
  <c r="AH65"/>
  <c r="AC65"/>
  <c r="W65"/>
  <c r="V65"/>
  <c r="U65"/>
  <c r="T65"/>
  <c r="S65"/>
  <c r="R65"/>
  <c r="K65"/>
  <c r="J65"/>
  <c r="E65"/>
  <c r="AI64"/>
  <c r="AH64"/>
  <c r="AC64"/>
  <c r="W64"/>
  <c r="V64"/>
  <c r="U64"/>
  <c r="T64"/>
  <c r="S64"/>
  <c r="R64"/>
  <c r="K64"/>
  <c r="J64"/>
  <c r="E64"/>
  <c r="AI63"/>
  <c r="AH63"/>
  <c r="AC63"/>
  <c r="W63"/>
  <c r="W62" s="1"/>
  <c r="V63"/>
  <c r="V62" s="1"/>
  <c r="U63"/>
  <c r="U62" s="1"/>
  <c r="T63"/>
  <c r="T62" s="1"/>
  <c r="S63"/>
  <c r="R63"/>
  <c r="K63"/>
  <c r="K62" s="1"/>
  <c r="J63"/>
  <c r="J62" s="1"/>
  <c r="E63"/>
  <c r="E62" s="1"/>
  <c r="AM62"/>
  <c r="AL62"/>
  <c r="AK62"/>
  <c r="AJ62"/>
  <c r="AI62"/>
  <c r="AH62"/>
  <c r="AG62"/>
  <c r="AG57" s="1"/>
  <c r="AF62"/>
  <c r="AE62"/>
  <c r="AD62"/>
  <c r="AA62"/>
  <c r="Z62"/>
  <c r="Y62"/>
  <c r="X62"/>
  <c r="O62"/>
  <c r="N62"/>
  <c r="M62"/>
  <c r="L62"/>
  <c r="I62"/>
  <c r="H62"/>
  <c r="G62"/>
  <c r="F62"/>
  <c r="AI61"/>
  <c r="AH61"/>
  <c r="AC61"/>
  <c r="W61"/>
  <c r="V61"/>
  <c r="T61"/>
  <c r="S61"/>
  <c r="R61"/>
  <c r="Q61" s="1"/>
  <c r="K61"/>
  <c r="J61"/>
  <c r="E61"/>
  <c r="AI60"/>
  <c r="AH60"/>
  <c r="AC60"/>
  <c r="AA60"/>
  <c r="AA59" s="1"/>
  <c r="Z60"/>
  <c r="Z59" s="1"/>
  <c r="Y60"/>
  <c r="Y59" s="1"/>
  <c r="X60"/>
  <c r="X59" s="1"/>
  <c r="W60"/>
  <c r="T60"/>
  <c r="S60"/>
  <c r="R60"/>
  <c r="Q60" s="1"/>
  <c r="K60"/>
  <c r="J60"/>
  <c r="E60"/>
  <c r="AM59"/>
  <c r="AL59"/>
  <c r="AL57" s="1"/>
  <c r="AK59"/>
  <c r="AJ59"/>
  <c r="AG59"/>
  <c r="AF59"/>
  <c r="AE59"/>
  <c r="AD59"/>
  <c r="AD57" s="1"/>
  <c r="U59"/>
  <c r="O59"/>
  <c r="N59"/>
  <c r="M59"/>
  <c r="L59"/>
  <c r="I59"/>
  <c r="H59"/>
  <c r="G59"/>
  <c r="F59"/>
  <c r="AI58"/>
  <c r="AH58"/>
  <c r="AC58"/>
  <c r="AA58"/>
  <c r="Z58"/>
  <c r="Y58"/>
  <c r="X58"/>
  <c r="W58"/>
  <c r="T58"/>
  <c r="S58"/>
  <c r="R58"/>
  <c r="Q58" s="1"/>
  <c r="K58"/>
  <c r="J58"/>
  <c r="E58"/>
  <c r="AI56"/>
  <c r="AI55" s="1"/>
  <c r="AH56"/>
  <c r="AH55" s="1"/>
  <c r="AC56"/>
  <c r="AC55" s="1"/>
  <c r="W56"/>
  <c r="V56"/>
  <c r="V55" s="1"/>
  <c r="T56"/>
  <c r="S56"/>
  <c r="R56"/>
  <c r="Q56" s="1"/>
  <c r="K56"/>
  <c r="J56"/>
  <c r="E56"/>
  <c r="AM55"/>
  <c r="AL55"/>
  <c r="AK55"/>
  <c r="AJ55"/>
  <c r="AG55"/>
  <c r="AF55"/>
  <c r="AE55"/>
  <c r="AD55"/>
  <c r="AA55"/>
  <c r="Z55"/>
  <c r="Y55"/>
  <c r="X55"/>
  <c r="W55"/>
  <c r="U55"/>
  <c r="T55"/>
  <c r="S55"/>
  <c r="R55"/>
  <c r="O55"/>
  <c r="N55"/>
  <c r="M55"/>
  <c r="L55"/>
  <c r="K55"/>
  <c r="J55"/>
  <c r="I55"/>
  <c r="H55"/>
  <c r="G55"/>
  <c r="F55"/>
  <c r="E55"/>
  <c r="AI53"/>
  <c r="AH53"/>
  <c r="AC53"/>
  <c r="W53"/>
  <c r="V53"/>
  <c r="Q53"/>
  <c r="K53"/>
  <c r="J53"/>
  <c r="E53"/>
  <c r="AI52"/>
  <c r="AH52"/>
  <c r="AC52"/>
  <c r="W52"/>
  <c r="V52"/>
  <c r="K52"/>
  <c r="J52"/>
  <c r="E52"/>
  <c r="AI51"/>
  <c r="AH51"/>
  <c r="AC51"/>
  <c r="W51"/>
  <c r="V51"/>
  <c r="T51"/>
  <c r="S51"/>
  <c r="R51"/>
  <c r="Q51" s="1"/>
  <c r="K51"/>
  <c r="J51"/>
  <c r="E51"/>
  <c r="AH50"/>
  <c r="AC50"/>
  <c r="AA50"/>
  <c r="V50" s="1"/>
  <c r="T50"/>
  <c r="S50"/>
  <c r="R50"/>
  <c r="Q50" s="1"/>
  <c r="J50"/>
  <c r="AI48"/>
  <c r="AH48"/>
  <c r="AC48"/>
  <c r="W48"/>
  <c r="V48"/>
  <c r="T48"/>
  <c r="S48"/>
  <c r="R48"/>
  <c r="Q48" s="1"/>
  <c r="K48"/>
  <c r="J48"/>
  <c r="E48"/>
  <c r="AI47"/>
  <c r="AH47"/>
  <c r="AC47"/>
  <c r="W47"/>
  <c r="V47"/>
  <c r="T47"/>
  <c r="S47"/>
  <c r="R47"/>
  <c r="Q47" s="1"/>
  <c r="K47"/>
  <c r="J47"/>
  <c r="E47"/>
  <c r="AM46"/>
  <c r="AL46"/>
  <c r="AK46"/>
  <c r="AJ46"/>
  <c r="AG46"/>
  <c r="AF46"/>
  <c r="AE46"/>
  <c r="AD46"/>
  <c r="Z46"/>
  <c r="Y46"/>
  <c r="X46"/>
  <c r="U46"/>
  <c r="AI45"/>
  <c r="AH45"/>
  <c r="AC45"/>
  <c r="W45"/>
  <c r="V45"/>
  <c r="R45"/>
  <c r="Q45" s="1"/>
  <c r="K45"/>
  <c r="J45"/>
  <c r="E45"/>
  <c r="AI44"/>
  <c r="AH44"/>
  <c r="AC44"/>
  <c r="W44"/>
  <c r="V44"/>
  <c r="R44"/>
  <c r="Q44" s="1"/>
  <c r="K44"/>
  <c r="J44"/>
  <c r="E44"/>
  <c r="AI43"/>
  <c r="AH43"/>
  <c r="AC43"/>
  <c r="AA43"/>
  <c r="V43" s="1"/>
  <c r="R43"/>
  <c r="Q43" s="1"/>
  <c r="K43"/>
  <c r="J43"/>
  <c r="E43"/>
  <c r="AI42"/>
  <c r="AH42"/>
  <c r="AC42"/>
  <c r="W42"/>
  <c r="V42"/>
  <c r="R42"/>
  <c r="Q42" s="1"/>
  <c r="K42"/>
  <c r="J42"/>
  <c r="E42"/>
  <c r="AI41"/>
  <c r="AH41"/>
  <c r="AC41"/>
  <c r="W41"/>
  <c r="V41"/>
  <c r="R41"/>
  <c r="Q41" s="1"/>
  <c r="K41"/>
  <c r="J41"/>
  <c r="E41"/>
  <c r="AI40"/>
  <c r="AH40"/>
  <c r="AC40"/>
  <c r="AA40"/>
  <c r="V40" s="1"/>
  <c r="R40"/>
  <c r="K40"/>
  <c r="J40"/>
  <c r="E40"/>
  <c r="AH38"/>
  <c r="AC38"/>
  <c r="V38"/>
  <c r="Q38"/>
  <c r="K38"/>
  <c r="J38"/>
  <c r="E38"/>
  <c r="K37"/>
  <c r="J37"/>
  <c r="P37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I35"/>
  <c r="H35"/>
  <c r="G35"/>
  <c r="F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AA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K35" l="1"/>
  <c r="J35"/>
  <c r="AD80"/>
  <c r="L86"/>
  <c r="AN90"/>
  <c r="AN89" s="1"/>
  <c r="P92"/>
  <c r="AJ101"/>
  <c r="AB105"/>
  <c r="AB109"/>
  <c r="AB117"/>
  <c r="AK122"/>
  <c r="T122"/>
  <c r="G54"/>
  <c r="L122"/>
  <c r="N54"/>
  <c r="AK57"/>
  <c r="AM57"/>
  <c r="AM54" s="1"/>
  <c r="AN74"/>
  <c r="AN75"/>
  <c r="W80"/>
  <c r="Q84"/>
  <c r="AB84" s="1"/>
  <c r="AF86"/>
  <c r="AL86"/>
  <c r="AC89"/>
  <c r="Q90"/>
  <c r="Q89" s="1"/>
  <c r="AN98"/>
  <c r="AN97" s="1"/>
  <c r="G101"/>
  <c r="AG101"/>
  <c r="N101"/>
  <c r="W119"/>
  <c r="W73"/>
  <c r="AB22"/>
  <c r="V21"/>
  <c r="AB21" s="1"/>
  <c r="Q28"/>
  <c r="Q26" s="1"/>
  <c r="AN34"/>
  <c r="AC62"/>
  <c r="P74"/>
  <c r="V76"/>
  <c r="AE101"/>
  <c r="AL54"/>
  <c r="Q98"/>
  <c r="AB98" s="1"/>
  <c r="AB97" s="1"/>
  <c r="AF101"/>
  <c r="AL101"/>
  <c r="R110"/>
  <c r="Q110" s="1"/>
  <c r="P115"/>
  <c r="E18"/>
  <c r="P56"/>
  <c r="P55" s="1"/>
  <c r="V58"/>
  <c r="AB58" s="1"/>
  <c r="M57"/>
  <c r="M54" s="1"/>
  <c r="Q88"/>
  <c r="Q87" s="1"/>
  <c r="R97"/>
  <c r="R96" s="1"/>
  <c r="X101"/>
  <c r="Z101"/>
  <c r="P105"/>
  <c r="AB106"/>
  <c r="AB114"/>
  <c r="AN115"/>
  <c r="P117"/>
  <c r="AB118"/>
  <c r="I57"/>
  <c r="I54" s="1"/>
  <c r="AE57"/>
  <c r="AN63"/>
  <c r="AN64"/>
  <c r="AN65"/>
  <c r="AN66"/>
  <c r="AN67"/>
  <c r="AN68"/>
  <c r="Q76"/>
  <c r="AB76" s="1"/>
  <c r="E81"/>
  <c r="AK86"/>
  <c r="R89"/>
  <c r="AN95"/>
  <c r="N96"/>
  <c r="Y96"/>
  <c r="AJ96"/>
  <c r="AK101"/>
  <c r="T101"/>
  <c r="P114"/>
  <c r="AB115"/>
  <c r="AN116"/>
  <c r="AJ122"/>
  <c r="AJ17"/>
  <c r="Q82"/>
  <c r="Q81" s="1"/>
  <c r="V93"/>
  <c r="I101"/>
  <c r="AM101"/>
  <c r="AN105"/>
  <c r="AN124"/>
  <c r="AN123" s="1"/>
  <c r="AA35"/>
  <c r="AH59"/>
  <c r="AH57" s="1"/>
  <c r="AC73"/>
  <c r="R87"/>
  <c r="F86"/>
  <c r="AJ86"/>
  <c r="AK96"/>
  <c r="Q124"/>
  <c r="AB124" s="1"/>
  <c r="AB123" s="1"/>
  <c r="X86"/>
  <c r="X17"/>
  <c r="AN30"/>
  <c r="AB34"/>
  <c r="AG54"/>
  <c r="AD54"/>
  <c r="S73"/>
  <c r="I86"/>
  <c r="N86"/>
  <c r="W92"/>
  <c r="P98"/>
  <c r="P97" s="1"/>
  <c r="P96" s="1"/>
  <c r="J99"/>
  <c r="J96" s="1"/>
  <c r="O96"/>
  <c r="AH99"/>
  <c r="AH96" s="1"/>
  <c r="F101"/>
  <c r="AN103"/>
  <c r="AN102" s="1"/>
  <c r="H101"/>
  <c r="AN108"/>
  <c r="E110"/>
  <c r="AD101"/>
  <c r="P112"/>
  <c r="Q113"/>
  <c r="AB113" s="1"/>
  <c r="AN113"/>
  <c r="U122"/>
  <c r="P124"/>
  <c r="P123" s="1"/>
  <c r="I122"/>
  <c r="AN96"/>
  <c r="AC18"/>
  <c r="AH73"/>
  <c r="AD86"/>
  <c r="AC97"/>
  <c r="AC96" s="1"/>
  <c r="S101"/>
  <c r="Y101"/>
  <c r="O101"/>
  <c r="AC123"/>
  <c r="AC122" s="1"/>
  <c r="M122"/>
  <c r="AG122"/>
  <c r="Q18"/>
  <c r="Q19"/>
  <c r="AB19" s="1"/>
  <c r="AB18" s="1"/>
  <c r="Y17"/>
  <c r="P19"/>
  <c r="P18" s="1"/>
  <c r="V28"/>
  <c r="V26" s="1"/>
  <c r="AB41"/>
  <c r="AN42"/>
  <c r="AN43"/>
  <c r="X57"/>
  <c r="X73"/>
  <c r="AI73"/>
  <c r="R80"/>
  <c r="Q92"/>
  <c r="AB92" s="1"/>
  <c r="Y86"/>
  <c r="Q95"/>
  <c r="W95"/>
  <c r="X96"/>
  <c r="H122"/>
  <c r="Y122"/>
  <c r="Y57"/>
  <c r="Y54" s="1"/>
  <c r="U57"/>
  <c r="P76"/>
  <c r="AN70"/>
  <c r="P75"/>
  <c r="AB38"/>
  <c r="Q63"/>
  <c r="AB63" s="1"/>
  <c r="Q64"/>
  <c r="AB64" s="1"/>
  <c r="Q65"/>
  <c r="AB65" s="1"/>
  <c r="Q66"/>
  <c r="AB66" s="1"/>
  <c r="Q67"/>
  <c r="AB67" s="1"/>
  <c r="Q68"/>
  <c r="AB68" s="1"/>
  <c r="Q69"/>
  <c r="V70"/>
  <c r="Z57"/>
  <c r="Z54" s="1"/>
  <c r="AN40"/>
  <c r="S62"/>
  <c r="V69"/>
  <c r="AN69"/>
  <c r="J73"/>
  <c r="Q75"/>
  <c r="AB75" s="1"/>
  <c r="E73"/>
  <c r="AB44"/>
  <c r="E46"/>
  <c r="K73"/>
  <c r="AN51"/>
  <c r="AN52"/>
  <c r="E59"/>
  <c r="E57" s="1"/>
  <c r="S59"/>
  <c r="AN61"/>
  <c r="Q70"/>
  <c r="T73"/>
  <c r="G57"/>
  <c r="R62"/>
  <c r="Q77"/>
  <c r="AB77" s="1"/>
  <c r="AN47"/>
  <c r="U73"/>
  <c r="K91"/>
  <c r="K86" s="1"/>
  <c r="AN93"/>
  <c r="Q103"/>
  <c r="Q102" s="1"/>
  <c r="P111"/>
  <c r="P119"/>
  <c r="AN41"/>
  <c r="K46"/>
  <c r="AC59"/>
  <c r="P61"/>
  <c r="T59"/>
  <c r="T57" s="1"/>
  <c r="V94"/>
  <c r="T91"/>
  <c r="T86" s="1"/>
  <c r="P103"/>
  <c r="P102" s="1"/>
  <c r="P107"/>
  <c r="P108"/>
  <c r="AN109"/>
  <c r="AN111"/>
  <c r="P113"/>
  <c r="P118"/>
  <c r="AN119"/>
  <c r="J46"/>
  <c r="W59"/>
  <c r="W57" s="1"/>
  <c r="Q74"/>
  <c r="AN50"/>
  <c r="AB53"/>
  <c r="P58"/>
  <c r="P60"/>
  <c r="P70"/>
  <c r="P90"/>
  <c r="P89" s="1"/>
  <c r="AN107"/>
  <c r="P109"/>
  <c r="AB111"/>
  <c r="AN112"/>
  <c r="P116"/>
  <c r="AN117"/>
  <c r="R46"/>
  <c r="AB130"/>
  <c r="AB127" s="1"/>
  <c r="AB126"/>
  <c r="AB125" s="1"/>
  <c r="J29"/>
  <c r="K29"/>
  <c r="AN36"/>
  <c r="AN45"/>
  <c r="AC46"/>
  <c r="AN48"/>
  <c r="V46"/>
  <c r="AN53"/>
  <c r="AI20"/>
  <c r="AN22"/>
  <c r="P41"/>
  <c r="P32"/>
  <c r="P36"/>
  <c r="P42"/>
  <c r="P44"/>
  <c r="Q55"/>
  <c r="AB56"/>
  <c r="AB55" s="1"/>
  <c r="AK54"/>
  <c r="I17"/>
  <c r="AG17"/>
  <c r="G17"/>
  <c r="Z17"/>
  <c r="K20"/>
  <c r="AI29"/>
  <c r="AN44"/>
  <c r="AI46"/>
  <c r="AB48"/>
  <c r="N57"/>
  <c r="AE54"/>
  <c r="AN60"/>
  <c r="K59"/>
  <c r="K57" s="1"/>
  <c r="AC87"/>
  <c r="AN88"/>
  <c r="AN87" s="1"/>
  <c r="AF17"/>
  <c r="AM17"/>
  <c r="V32"/>
  <c r="AB32" s="1"/>
  <c r="AH29"/>
  <c r="AB43"/>
  <c r="AB45"/>
  <c r="AH46"/>
  <c r="W46"/>
  <c r="S46"/>
  <c r="S17" s="1"/>
  <c r="AB51"/>
  <c r="AN58"/>
  <c r="F57"/>
  <c r="F54" s="1"/>
  <c r="J59"/>
  <c r="J57" s="1"/>
  <c r="O57"/>
  <c r="O54" s="1"/>
  <c r="AI59"/>
  <c r="AI57" s="1"/>
  <c r="AB61"/>
  <c r="H57"/>
  <c r="H54" s="1"/>
  <c r="R73"/>
  <c r="P77"/>
  <c r="H86"/>
  <c r="Q123"/>
  <c r="V20"/>
  <c r="P23"/>
  <c r="AE17"/>
  <c r="AK17"/>
  <c r="AN28"/>
  <c r="AN26" s="1"/>
  <c r="P30"/>
  <c r="AB33"/>
  <c r="P38"/>
  <c r="P43"/>
  <c r="P47"/>
  <c r="T46"/>
  <c r="T17" s="1"/>
  <c r="P52"/>
  <c r="R59"/>
  <c r="P63"/>
  <c r="P64"/>
  <c r="P65"/>
  <c r="P66"/>
  <c r="P67"/>
  <c r="P68"/>
  <c r="P69"/>
  <c r="AN76"/>
  <c r="AN77"/>
  <c r="L57"/>
  <c r="L54" s="1"/>
  <c r="AF57"/>
  <c r="AF54" s="1"/>
  <c r="AJ57"/>
  <c r="AJ54" s="1"/>
  <c r="M86"/>
  <c r="G86"/>
  <c r="O86"/>
  <c r="AE86"/>
  <c r="AM86"/>
  <c r="V90"/>
  <c r="V89" s="1"/>
  <c r="S91"/>
  <c r="S86" s="1"/>
  <c r="AB95"/>
  <c r="U91"/>
  <c r="U86" s="1"/>
  <c r="AI96"/>
  <c r="M96"/>
  <c r="AB100"/>
  <c r="AB99" s="1"/>
  <c r="AB96" s="1"/>
  <c r="AI104"/>
  <c r="AI101" s="1"/>
  <c r="J104"/>
  <c r="J101" s="1"/>
  <c r="AA110"/>
  <c r="V110" s="1"/>
  <c r="V104" s="1"/>
  <c r="V101" s="1"/>
  <c r="AB119"/>
  <c r="Q122"/>
  <c r="AI122"/>
  <c r="AD122"/>
  <c r="AL122"/>
  <c r="AN80"/>
  <c r="P88"/>
  <c r="P87" s="1"/>
  <c r="AA91"/>
  <c r="P94"/>
  <c r="Z96"/>
  <c r="K96"/>
  <c r="E102"/>
  <c r="R102"/>
  <c r="P106"/>
  <c r="AB108"/>
  <c r="AC110"/>
  <c r="AB112"/>
  <c r="AB116"/>
  <c r="E123"/>
  <c r="E122" s="1"/>
  <c r="R123"/>
  <c r="R122" s="1"/>
  <c r="V122"/>
  <c r="Z122"/>
  <c r="AE122"/>
  <c r="AM122"/>
  <c r="AN130"/>
  <c r="AL96"/>
  <c r="J122"/>
  <c r="W122"/>
  <c r="F122"/>
  <c r="N122"/>
  <c r="S122"/>
  <c r="AA122"/>
  <c r="AG86"/>
  <c r="AI91"/>
  <c r="AI86" s="1"/>
  <c r="Z86"/>
  <c r="Q94"/>
  <c r="AM96"/>
  <c r="AN106"/>
  <c r="AN114"/>
  <c r="AN118"/>
  <c r="K122"/>
  <c r="G122"/>
  <c r="O122"/>
  <c r="P130"/>
  <c r="AB52"/>
  <c r="M17"/>
  <c r="AL17"/>
  <c r="R20"/>
  <c r="AN25"/>
  <c r="P53"/>
  <c r="P24"/>
  <c r="P25"/>
  <c r="P28"/>
  <c r="P26" s="1"/>
  <c r="R29"/>
  <c r="P34"/>
  <c r="E20"/>
  <c r="AC20"/>
  <c r="AH20"/>
  <c r="P51"/>
  <c r="W20"/>
  <c r="Q25"/>
  <c r="AB25" s="1"/>
  <c r="E35"/>
  <c r="AN23"/>
  <c r="E29"/>
  <c r="P45"/>
  <c r="P48"/>
  <c r="O17"/>
  <c r="AA46"/>
  <c r="AB50"/>
  <c r="P50"/>
  <c r="L17"/>
  <c r="H17"/>
  <c r="P21"/>
  <c r="AN33"/>
  <c r="AC29"/>
  <c r="AN19"/>
  <c r="AN18" s="1"/>
  <c r="AB23"/>
  <c r="AC35"/>
  <c r="AN38"/>
  <c r="AA57"/>
  <c r="AA54" s="1"/>
  <c r="F17"/>
  <c r="J20"/>
  <c r="N17"/>
  <c r="AD17"/>
  <c r="AN24"/>
  <c r="Q29"/>
  <c r="U29"/>
  <c r="P33"/>
  <c r="V35"/>
  <c r="AI35"/>
  <c r="Q40"/>
  <c r="AB40" s="1"/>
  <c r="R35"/>
  <c r="W19"/>
  <c r="W18" s="1"/>
  <c r="AN21"/>
  <c r="P22"/>
  <c r="AB24"/>
  <c r="AN32"/>
  <c r="AB42"/>
  <c r="V73"/>
  <c r="AB47"/>
  <c r="Q46"/>
  <c r="Q59"/>
  <c r="AA18"/>
  <c r="E80"/>
  <c r="P83"/>
  <c r="P80" s="1"/>
  <c r="V30"/>
  <c r="W34"/>
  <c r="W29" s="1"/>
  <c r="AH35"/>
  <c r="P40"/>
  <c r="W40"/>
  <c r="W43"/>
  <c r="F80"/>
  <c r="P93"/>
  <c r="J91"/>
  <c r="J86" s="1"/>
  <c r="E91"/>
  <c r="E86" s="1"/>
  <c r="P95"/>
  <c r="K104"/>
  <c r="K101" s="1"/>
  <c r="AN56"/>
  <c r="AN55" s="1"/>
  <c r="V60"/>
  <c r="V59" s="1"/>
  <c r="AN92"/>
  <c r="AH91"/>
  <c r="AH86" s="1"/>
  <c r="AC91"/>
  <c r="AC86" s="1"/>
  <c r="AN94"/>
  <c r="V96"/>
  <c r="V88"/>
  <c r="V87" s="1"/>
  <c r="W88"/>
  <c r="W87" s="1"/>
  <c r="AA87"/>
  <c r="Q93"/>
  <c r="R91"/>
  <c r="AA29"/>
  <c r="AC81"/>
  <c r="AC80" s="1"/>
  <c r="E97"/>
  <c r="E96" s="1"/>
  <c r="AA97"/>
  <c r="W98"/>
  <c r="W97" s="1"/>
  <c r="W100"/>
  <c r="W99" s="1"/>
  <c r="AA104"/>
  <c r="AA101" s="1"/>
  <c r="Q107"/>
  <c r="W110"/>
  <c r="W104" s="1"/>
  <c r="W101" s="1"/>
  <c r="P126"/>
  <c r="P125" s="1"/>
  <c r="AA99"/>
  <c r="AH104"/>
  <c r="AH101" s="1"/>
  <c r="AH125"/>
  <c r="AH122" s="1"/>
  <c r="I37" i="6"/>
  <c r="Q83" i="1" l="1"/>
  <c r="AB83" s="1"/>
  <c r="AH54"/>
  <c r="U36"/>
  <c r="Q36" s="1"/>
  <c r="Q35" s="1"/>
  <c r="P35"/>
  <c r="E104"/>
  <c r="P110"/>
  <c r="P104" s="1"/>
  <c r="P101" s="1"/>
  <c r="K54"/>
  <c r="R104"/>
  <c r="R101" s="1"/>
  <c r="AC57"/>
  <c r="J54"/>
  <c r="R86"/>
  <c r="AB82"/>
  <c r="AB81" s="1"/>
  <c r="AB103"/>
  <c r="AB102" s="1"/>
  <c r="AK131"/>
  <c r="AI54"/>
  <c r="W54"/>
  <c r="Q97"/>
  <c r="Q96" s="1"/>
  <c r="AB122"/>
  <c r="V91"/>
  <c r="AB110"/>
  <c r="E54"/>
  <c r="V57"/>
  <c r="V54" s="1"/>
  <c r="AL131"/>
  <c r="AB94"/>
  <c r="I131"/>
  <c r="R57"/>
  <c r="R54" s="1"/>
  <c r="AC54"/>
  <c r="W91"/>
  <c r="AJ131"/>
  <c r="AN62"/>
  <c r="AA96"/>
  <c r="AB69"/>
  <c r="Y131"/>
  <c r="X54"/>
  <c r="X131" s="1"/>
  <c r="L131"/>
  <c r="E101"/>
  <c r="AB62"/>
  <c r="AB28"/>
  <c r="AB26" s="1"/>
  <c r="AG131"/>
  <c r="Q62"/>
  <c r="Q57" s="1"/>
  <c r="Q80"/>
  <c r="AN127"/>
  <c r="AN122" s="1"/>
  <c r="AF131"/>
  <c r="W86"/>
  <c r="P59"/>
  <c r="T54"/>
  <c r="T131" s="1"/>
  <c r="S57"/>
  <c r="S54" s="1"/>
  <c r="S131" s="1"/>
  <c r="AB70"/>
  <c r="U54"/>
  <c r="P73"/>
  <c r="AN59"/>
  <c r="AD131"/>
  <c r="Q73"/>
  <c r="AB74"/>
  <c r="AB73" s="1"/>
  <c r="AN91"/>
  <c r="AN86" s="1"/>
  <c r="AN35"/>
  <c r="P122"/>
  <c r="AN46"/>
  <c r="P91"/>
  <c r="P86" s="1"/>
  <c r="P46"/>
  <c r="N131"/>
  <c r="AI17"/>
  <c r="U35"/>
  <c r="U17" s="1"/>
  <c r="P29"/>
  <c r="R17"/>
  <c r="AC17"/>
  <c r="W35"/>
  <c r="W17" s="1"/>
  <c r="V29"/>
  <c r="V17" s="1"/>
  <c r="AB30"/>
  <c r="AB29" s="1"/>
  <c r="O131"/>
  <c r="AN73"/>
  <c r="Z131"/>
  <c r="AA86"/>
  <c r="AB90"/>
  <c r="AB89" s="1"/>
  <c r="M131"/>
  <c r="AN110"/>
  <c r="AN104" s="1"/>
  <c r="AN101" s="1"/>
  <c r="AC104"/>
  <c r="AC101" s="1"/>
  <c r="AE131"/>
  <c r="G131"/>
  <c r="H131"/>
  <c r="P62"/>
  <c r="AM131"/>
  <c r="AB20"/>
  <c r="Q20"/>
  <c r="AH17"/>
  <c r="J17"/>
  <c r="E17"/>
  <c r="K17"/>
  <c r="AN20"/>
  <c r="P20"/>
  <c r="AB46"/>
  <c r="AB107"/>
  <c r="Q104"/>
  <c r="Q101" s="1"/>
  <c r="AB93"/>
  <c r="Q91"/>
  <c r="Q86" s="1"/>
  <c r="V86"/>
  <c r="AB60"/>
  <c r="AB59" s="1"/>
  <c r="AN29"/>
  <c r="AB36"/>
  <c r="AB35" s="1"/>
  <c r="AA17"/>
  <c r="W96"/>
  <c r="AB88"/>
  <c r="AB87" s="1"/>
  <c r="F131"/>
  <c r="D14" i="4"/>
  <c r="AI131" i="1" l="1"/>
  <c r="AB80"/>
  <c r="AH131"/>
  <c r="AB104"/>
  <c r="AB101" s="1"/>
  <c r="P57"/>
  <c r="P54" s="1"/>
  <c r="J131"/>
  <c r="U131"/>
  <c r="AN57"/>
  <c r="AN54" s="1"/>
  <c r="K131"/>
  <c r="AB57"/>
  <c r="AB54" s="1"/>
  <c r="AC131"/>
  <c r="AB91"/>
  <c r="AB86" s="1"/>
  <c r="Q54"/>
  <c r="E131"/>
  <c r="AA131"/>
  <c r="R131"/>
  <c r="V131"/>
  <c r="W131"/>
  <c r="P17"/>
  <c r="Q17"/>
  <c r="AB17"/>
  <c r="AN17"/>
  <c r="P131" l="1"/>
  <c r="AN131"/>
  <c r="Q131"/>
  <c r="AB131"/>
  <c r="I26" i="6"/>
  <c r="I15"/>
  <c r="K46" l="1"/>
  <c r="L46"/>
  <c r="I47"/>
  <c r="I46" s="1"/>
  <c r="J51"/>
  <c r="K51"/>
  <c r="L51"/>
  <c r="I52"/>
  <c r="I53" l="1"/>
  <c r="I51" s="1"/>
  <c r="I50"/>
  <c r="L49"/>
  <c r="K49"/>
  <c r="J49"/>
  <c r="I49"/>
  <c r="M15" i="3" l="1"/>
  <c r="M14"/>
  <c r="O15" l="1"/>
  <c r="N15"/>
  <c r="I39" i="6"/>
  <c r="I66" l="1"/>
  <c r="I16"/>
  <c r="J54"/>
  <c r="J67" s="1"/>
  <c r="K54"/>
  <c r="K67" s="1"/>
  <c r="L54"/>
  <c r="I13" l="1"/>
  <c r="I14"/>
  <c r="I43" l="1"/>
  <c r="I41"/>
  <c r="I23"/>
  <c r="I18"/>
  <c r="I60"/>
  <c r="I59"/>
  <c r="I58"/>
  <c r="I56"/>
  <c r="I55"/>
  <c r="I54" l="1"/>
  <c r="D99" i="2"/>
  <c r="C103"/>
  <c r="C102"/>
  <c r="C101"/>
  <c r="C100"/>
  <c r="F99"/>
  <c r="E99"/>
  <c r="C98"/>
  <c r="F97"/>
  <c r="E97"/>
  <c r="D97"/>
  <c r="C96"/>
  <c r="F95"/>
  <c r="F94" s="1"/>
  <c r="E95"/>
  <c r="D95"/>
  <c r="C91"/>
  <c r="F90"/>
  <c r="F89" s="1"/>
  <c r="F88" s="1"/>
  <c r="E90"/>
  <c r="E89" s="1"/>
  <c r="E88" s="1"/>
  <c r="D90"/>
  <c r="D89" s="1"/>
  <c r="C87"/>
  <c r="F86"/>
  <c r="E86"/>
  <c r="D86"/>
  <c r="C85"/>
  <c r="C84"/>
  <c r="C83"/>
  <c r="C82"/>
  <c r="F81"/>
  <c r="E81"/>
  <c r="E80" s="1"/>
  <c r="D81"/>
  <c r="F80"/>
  <c r="C79"/>
  <c r="F78"/>
  <c r="F77" s="1"/>
  <c r="E78"/>
  <c r="D78"/>
  <c r="E77"/>
  <c r="C76"/>
  <c r="C75"/>
  <c r="F74"/>
  <c r="E74"/>
  <c r="D74"/>
  <c r="C73"/>
  <c r="F72"/>
  <c r="E72"/>
  <c r="D72"/>
  <c r="C71"/>
  <c r="C70"/>
  <c r="C69"/>
  <c r="F68"/>
  <c r="F67" s="1"/>
  <c r="E68"/>
  <c r="D68"/>
  <c r="C66"/>
  <c r="C65"/>
  <c r="C64"/>
  <c r="F63"/>
  <c r="E63"/>
  <c r="D63"/>
  <c r="C62"/>
  <c r="F61"/>
  <c r="F60" s="1"/>
  <c r="E61"/>
  <c r="D61"/>
  <c r="D60" s="1"/>
  <c r="C58"/>
  <c r="C57"/>
  <c r="C56"/>
  <c r="F55"/>
  <c r="F54" s="1"/>
  <c r="E55"/>
  <c r="D55"/>
  <c r="D54" s="1"/>
  <c r="C53"/>
  <c r="C52"/>
  <c r="C51"/>
  <c r="F50"/>
  <c r="E50"/>
  <c r="D50"/>
  <c r="C49"/>
  <c r="C48"/>
  <c r="F47"/>
  <c r="E47"/>
  <c r="D47"/>
  <c r="C46"/>
  <c r="C45"/>
  <c r="C44"/>
  <c r="C43"/>
  <c r="C42"/>
  <c r="C41"/>
  <c r="C40"/>
  <c r="C39"/>
  <c r="C38"/>
  <c r="F37"/>
  <c r="E37"/>
  <c r="D37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F22" l="1"/>
  <c r="C86"/>
  <c r="E94"/>
  <c r="D80"/>
  <c r="E93"/>
  <c r="C80"/>
  <c r="C99"/>
  <c r="C81"/>
  <c r="C15"/>
  <c r="F14"/>
  <c r="E14"/>
  <c r="C72"/>
  <c r="C74"/>
  <c r="C78"/>
  <c r="C95"/>
  <c r="C97"/>
  <c r="E22"/>
  <c r="C26"/>
  <c r="C37"/>
  <c r="C47"/>
  <c r="E36"/>
  <c r="C55"/>
  <c r="F59"/>
  <c r="D14"/>
  <c r="C20"/>
  <c r="D22"/>
  <c r="F36"/>
  <c r="E60"/>
  <c r="C89"/>
  <c r="F93"/>
  <c r="C23"/>
  <c r="D30"/>
  <c r="C30" s="1"/>
  <c r="C50"/>
  <c r="E54"/>
  <c r="C54" s="1"/>
  <c r="C60"/>
  <c r="C61"/>
  <c r="D67"/>
  <c r="C68"/>
  <c r="E67"/>
  <c r="D77"/>
  <c r="C77" s="1"/>
  <c r="D88"/>
  <c r="C88" s="1"/>
  <c r="C90"/>
  <c r="E59"/>
  <c r="C63"/>
  <c r="D36"/>
  <c r="D94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44" i="6"/>
  <c r="I42"/>
  <c r="I36"/>
  <c r="I34"/>
  <c r="I33"/>
  <c r="I32"/>
  <c r="I31"/>
  <c r="I30"/>
  <c r="I29"/>
  <c r="I28"/>
  <c r="I27"/>
  <c r="I22"/>
  <c r="I21"/>
  <c r="I20"/>
  <c r="I12"/>
  <c r="I11"/>
  <c r="I10" l="1"/>
  <c r="I38"/>
  <c r="C14" i="2"/>
  <c r="F13"/>
  <c r="F92" s="1"/>
  <c r="F106" s="1"/>
  <c r="C36"/>
  <c r="C22"/>
  <c r="E13"/>
  <c r="E92" s="1"/>
  <c r="E106" s="1"/>
  <c r="D13"/>
  <c r="C67"/>
  <c r="D59"/>
  <c r="C59" s="1"/>
  <c r="D93"/>
  <c r="C93" s="1"/>
  <c r="C94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C13" i="2" l="1"/>
  <c r="I67" i="6"/>
  <c r="D92" i="2"/>
  <c r="C92" s="1"/>
  <c r="D29" i="4"/>
  <c r="F23"/>
  <c r="F22" s="1"/>
  <c r="D22" s="1"/>
  <c r="D13"/>
  <c r="E25"/>
  <c r="D25" s="1"/>
  <c r="E26"/>
  <c r="G25"/>
  <c r="G30" s="1"/>
  <c r="F12"/>
  <c r="F26" s="1"/>
  <c r="G20"/>
  <c r="E20"/>
  <c r="D106" i="2" l="1"/>
  <c r="C106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  <c r="L67" i="6"/>
</calcChain>
</file>

<file path=xl/sharedStrings.xml><?xml version="1.0" encoding="utf-8"?>
<sst xmlns="http://schemas.openxmlformats.org/spreadsheetml/2006/main" count="1065" uniqueCount="601">
  <si>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</si>
  <si>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</si>
  <si>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</si>
  <si>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</si>
  <si>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</si>
  <si>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</si>
  <si>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</si>
  <si>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</si>
  <si>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</si>
  <si>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</si>
  <si>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</si>
  <si>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</si>
  <si>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</si>
  <si>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</si>
  <si>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</si>
  <si>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</si>
  <si>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</si>
  <si>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</si>
  <si>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</si>
  <si>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</si>
  <si>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</si>
  <si>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</si>
  <si>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</si>
  <si>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</si>
  <si>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</si>
  <si>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</si>
  <si>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</si>
  <si>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</si>
  <si>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</si>
  <si>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</si>
  <si>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</si>
  <si>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</si>
  <si>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</si>
  <si>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</si>
  <si>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</si>
  <si>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</si>
  <si>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</si>
  <si>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</si>
  <si>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</si>
  <si>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</si>
  <si>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</si>
  <si>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</si>
  <si>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</si>
  <si>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</si>
  <si>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</si>
  <si>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</si>
  <si>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</si>
  <si>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</si>
  <si>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</si>
  <si>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</si>
  <si>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</si>
  <si>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</si>
  <si>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</si>
  <si>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</si>
  <si>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</si>
  <si>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</si>
  <si>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</si>
  <si>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</si>
  <si>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</si>
  <si>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</si>
  <si>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</si>
  <si>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</si>
  <si>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</si>
  <si>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</si>
  <si>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</si>
  <si>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</si>
  <si>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</si>
  <si>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</si>
  <si>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</si>
  <si>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</si>
  <si>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</si>
  <si>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</si>
  <si>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</si>
  <si>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</si>
  <si>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</si>
  <si>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</si>
  <si>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</si>
  <si>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</si>
  <si>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</si>
  <si>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</si>
  <si>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</si>
  <si>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</si>
  <si>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</si>
  <si>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</si>
  <si>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</si>
  <si>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</si>
  <si>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</si>
  <si>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</si>
  <si>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</si>
  <si>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</si>
  <si>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</si>
  <si>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</si>
  <si>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</si>
  <si>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</si>
  <si>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</si>
  <si>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</si>
  <si>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</si>
  <si>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</si>
  <si>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</si>
  <si>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</si>
  <si>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</si>
  <si>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</si>
  <si>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</si>
  <si>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</si>
  <si>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</si>
  <si>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</si>
  <si>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</si>
  <si>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</si>
  <si>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</si>
  <si>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</si>
  <si>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</si>
  <si>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</si>
  <si>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</si>
  <si>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</si>
  <si>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</si>
  <si>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</si>
  <si>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</si>
  <si>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</si>
  <si>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</si>
  <si>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</si>
  <si>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</si>
  <si>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</si>
  <si>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</si>
  <si>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</si>
  <si>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</si>
  <si>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</si>
  <si>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</si>
  <si>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</si>
  <si>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</si>
  <si>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</si>
  <si>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</si>
  <si>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</si>
  <si>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</si>
  <si>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</si>
  <si>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</si>
  <si>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</si>
  <si>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</si>
  <si>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</si>
  <si>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</si>
  <si>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</si>
  <si>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</si>
  <si>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</si>
  <si>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</si>
  <si>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</si>
  <si>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</si>
  <si>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</si>
  <si>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</si>
  <si>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</si>
  <si>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</si>
  <si>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</si>
  <si>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</si>
  <si>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</si>
  <si>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</si>
  <si>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</si>
  <si>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</si>
  <si>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</si>
  <si>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</si>
  <si>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</si>
  <si>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</si>
  <si>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</si>
  <si>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</si>
  <si>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</si>
  <si>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</si>
  <si>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</si>
  <si>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</si>
  <si>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</si>
  <si>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</si>
  <si>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</si>
  <si>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</si>
  <si>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</si>
  <si>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</si>
  <si>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</si>
  <si>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</si>
  <si>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</si>
  <si>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</si>
  <si>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</si>
  <si>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</si>
  <si>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</si>
  <si>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</si>
  <si>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</si>
  <si>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</si>
  <si>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</si>
  <si>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</si>
  <si>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</si>
  <si>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</si>
  <si>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</si>
  <si>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</si>
  <si>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</si>
  <si>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</si>
  <si>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</si>
  <si>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</si>
  <si>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</si>
  <si>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</si>
  <si>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</si>
  <si>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</si>
  <si>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</si>
  <si>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</si>
  <si>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</si>
  <si>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</si>
  <si>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</si>
  <si>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</si>
  <si>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</si>
  <si>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</si>
  <si>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</si>
  <si>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</si>
  <si>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</si>
  <si>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</si>
  <si>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</si>
  <si>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</si>
  <si>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</si>
  <si>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</si>
  <si>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</si>
  <si>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</si>
  <si>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</si>
  <si>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</si>
  <si>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</si>
  <si>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</si>
  <si>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</si>
  <si>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</si>
  <si>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</si>
  <si>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</si>
  <si>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</si>
  <si>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</si>
  <si>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</si>
  <si>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</si>
  <si>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</si>
  <si>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</si>
  <si>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</si>
  <si>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</si>
  <si>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</si>
  <si>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</si>
  <si>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</si>
  <si>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</si>
  <si>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</si>
  <si>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</si>
  <si>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</si>
  <si>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</si>
  <si>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</si>
  <si>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</si>
  <si>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</si>
  <si>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</si>
  <si>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</si>
  <si>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</si>
  <si>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</si>
  <si>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</si>
  <si>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</si>
  <si>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</si>
  <si>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</si>
  <si>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</si>
  <si>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</si>
  <si>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</si>
  <si>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</si>
  <si>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</si>
  <si>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</si>
  <si>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</si>
  <si>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</si>
  <si>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</si>
  <si>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</si>
  <si>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</si>
  <si>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</si>
  <si>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</si>
  <si>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</si>
  <si>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</si>
  <si>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</si>
  <si>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</si>
  <si>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</si>
  <si>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</si>
  <si>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</si>
  <si>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</si>
  <si>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</si>
  <si>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</si>
  <si>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</si>
  <si>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</si>
  <si>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</si>
  <si>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</si>
  <si>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</si>
  <si>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</si>
  <si>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</si>
  <si>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</si>
  <si>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</si>
  <si>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</si>
  <si>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</si>
  <si>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</si>
  <si>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</si>
  <si>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</si>
  <si>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</si>
  <si>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</si>
  <si>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</si>
  <si>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</si>
  <si>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</si>
  <si>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</si>
  <si>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</si>
  <si>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</si>
  <si>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</si>
  <si>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</si>
  <si>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</si>
  <si>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</si>
  <si>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</si>
  <si>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</si>
  <si>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</si>
  <si>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</si>
  <si>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</si>
  <si>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</si>
  <si>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</si>
  <si>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</si>
  <si>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</si>
  <si>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</si>
  <si>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</si>
  <si>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</si>
  <si>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</si>
  <si>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</si>
  <si>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</si>
  <si>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</si>
  <si>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</si>
  <si>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</si>
  <si>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</si>
  <si>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</si>
  <si>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</si>
  <si>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</si>
  <si>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</si>
  <si>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</si>
  <si>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</si>
  <si>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</si>
  <si>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</si>
  <si>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</si>
  <si>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</si>
  <si>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</si>
  <si>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</si>
  <si>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</si>
  <si>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</si>
  <si>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</si>
  <si>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</si>
  <si>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грн,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</si>
  <si>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</si>
  <si>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</si>
  <si>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</si>
  <si>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</si>
  <si>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</si>
  <si>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</si>
  <si>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</si>
  <si>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</si>
  <si>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</si>
  <si>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</si>
  <si>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</si>
  <si>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</si>
  <si>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</si>
  <si>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</si>
  <si>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</si>
  <si>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</si>
  <si>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</si>
  <si>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</si>
  <si>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</si>
  <si>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</si>
  <si>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</si>
  <si>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</si>
  <si>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</si>
  <si>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</si>
  <si>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</si>
  <si>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</si>
  <si>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</si>
  <si>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</si>
  <si>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</si>
  <si>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</si>
  <si>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</si>
  <si>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</si>
  <si>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</si>
  <si>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</si>
  <si>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</si>
  <si>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</si>
  <si>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</si>
  <si>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</si>
  <si>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</si>
  <si>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</si>
  <si>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</si>
  <si>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</si>
  <si>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</si>
  <si>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</si>
  <si>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</si>
  <si>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</si>
  <si>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</si>
  <si>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</si>
  <si>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</si>
  <si>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</si>
  <si>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</si>
  <si>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</si>
  <si>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</si>
  <si>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</si>
  <si>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</si>
  <si>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</si>
  <si>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</si>
  <si>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</si>
  <si>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</si>
  <si>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</si>
  <si>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</si>
  <si>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</si>
  <si>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</si>
  <si>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</si>
  <si>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</si>
  <si>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</si>
  <si>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</si>
  <si>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</si>
  <si>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</si>
  <si>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</si>
  <si>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</si>
  <si>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</si>
  <si>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</si>
  <si>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</si>
  <si>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</si>
  <si>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</si>
  <si>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</si>
  <si>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</si>
  <si>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</si>
  <si>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</si>
  <si>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</si>
  <si>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</si>
  <si>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</si>
  <si>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</si>
  <si>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</si>
  <si>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</si>
  <si>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</si>
  <si>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</si>
  <si>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</si>
  <si>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</si>
  <si>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</si>
  <si>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</si>
  <si>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</si>
  <si>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</si>
  <si>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</si>
  <si>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</si>
  <si>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</si>
  <si>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</si>
  <si>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</si>
  <si>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</si>
  <si>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</si>
  <si>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</si>
  <si>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</si>
  <si>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</si>
  <si>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</si>
  <si>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</si>
  <si>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</si>
  <si>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</si>
  <si>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</si>
  <si>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</si>
  <si>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</si>
  <si>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</si>
  <si>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</si>
  <si>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</si>
  <si>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</si>
  <si>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</si>
  <si>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</si>
  <si>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</si>
  <si>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</si>
  <si>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</si>
  <si>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</si>
  <si>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</si>
  <si>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</si>
  <si>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</si>
  <si>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</si>
  <si>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</si>
  <si>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</si>
  <si>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</si>
  <si>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</si>
  <si>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</si>
  <si>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</si>
  <si>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</si>
  <si>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</si>
  <si>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</si>
  <si>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</si>
  <si>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</si>
  <si>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</si>
  <si>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</si>
  <si>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</si>
  <si>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</si>
  <si>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</si>
  <si>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</si>
  <si>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</si>
  <si>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</si>
  <si>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</si>
  <si>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</si>
  <si>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</si>
  <si>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</si>
  <si>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</si>
  <si>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</si>
  <si>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</si>
  <si>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</si>
  <si>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</si>
  <si>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</si>
  <si>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</si>
  <si>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</si>
  <si>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</si>
  <si>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</si>
  <si>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</si>
  <si>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</si>
  <si>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</si>
  <si>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</si>
  <si>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</si>
  <si>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</si>
  <si>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</si>
  <si>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</si>
  <si>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</si>
  <si>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</si>
  <si>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</si>
  <si>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</si>
  <si>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</si>
  <si>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</si>
  <si>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</si>
  <si>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</si>
  <si>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</si>
  <si>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</si>
  <si>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</si>
  <si>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</si>
  <si>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</si>
  <si>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</si>
  <si>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</si>
  <si>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</si>
  <si>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</si>
  <si>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</si>
  <si>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</si>
  <si>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</si>
  <si>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</si>
  <si>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</si>
  <si>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</si>
  <si>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</si>
  <si>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</si>
  <si>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</si>
  <si>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</si>
  <si>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</si>
  <si>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</si>
  <si>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</si>
  <si>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</si>
  <si>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</si>
  <si>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</si>
  <si>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</si>
  <si>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</si>
  <si>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</si>
  <si>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</si>
  <si>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</si>
  <si>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</si>
  <si>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</si>
  <si>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 Трансферти із загального фонду бюджету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</si>
  <si>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</si>
  <si>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</si>
  <si>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</si>
  <si>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</si>
  <si>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</si>
  <si>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</si>
  <si>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</si>
  <si>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</si>
  <si>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</si>
  <si>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</si>
  <si>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</si>
  <si>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</si>
  <si>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</si>
  <si>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</si>
  <si>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</si>
  <si>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</si>
  <si>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</si>
  <si>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</si>
  <si>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</si>
  <si>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</si>
  <si>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</si>
  <si>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</si>
  <si>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</si>
  <si>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</si>
  <si>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</si>
  <si>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</si>
  <si>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</si>
  <si>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</si>
  <si>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</si>
  <si>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</si>
  <si>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>від 24.05.2022 р.   №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</si>
  <si>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</si>
  <si>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</si>
  <si>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</si>
  <si>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</si>
  <si>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</si>
  <si>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</si>
  <si>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>Додаток  6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</si>
  <si>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</si>
  <si>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</si>
  <si>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</si>
  <si>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</si>
  <si>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</si>
  <si>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</si>
  <si>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</si>
  <si>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від  24.05. 2022 року  № 1146</t>
  </si>
  <si>
    <t>Додаток 2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</si>
  <si>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</si>
  <si>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</si>
  <si>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</si>
  <si>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Додаток 4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</si>
  <si>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</si>
  <si>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</si>
  <si>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</si>
  <si>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>від    07.06.2022        р. №1182</t>
  </si>
  <si>
    <t>Додаток 1                                                      
              до рішення виконкому міської ради
   від 07.06.2022 р.  № 1182</t>
  </si>
  <si>
    <t>Додаток 3                                                                                до рішення виконкому міської ради  від 07.06.2022   р. №  1182</t>
  </si>
  <si>
    <t xml:space="preserve"> від 07.06.2022 р.   № 1182</t>
  </si>
  <si>
    <t>Додаток  5    
 до рішення виконкому міської ради
   від 07.06.2022 р. № 1182</t>
  </si>
  <si>
    <t>Рішення виконкому №  1182   від  07.06.2022  року</t>
  </si>
  <si>
    <t>Рішення виконкому №1182    від  07.06.2022  року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</si>
</sst>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10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 Cyr"/>
      <charset val="204"/>
    </font>
    <font>
      <sz val="18"/>
      <color indexed="8"/>
      <name val="Times New Roman Cyr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53" fillId="0" borderId="0">
      <alignment vertical="top"/>
    </xf>
  </cellStyleXfs>
  <cellXfs count="800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1" xfId="0" applyFont="1" applyBorder="1" applyAlignment="1">
      <alignment vertical="center" wrapText="1"/>
    </xf>
    <xf numFmtId="2" fontId="17" fillId="4" borderId="1" xfId="0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7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9" fillId="3" borderId="8" xfId="2" applyNumberFormat="1" applyFont="1" applyFill="1" applyBorder="1" applyAlignment="1">
      <alignment horizontal="right" vertical="center"/>
    </xf>
    <xf numFmtId="0" fontId="19" fillId="3" borderId="8" xfId="2" applyFont="1" applyFill="1" applyBorder="1" applyAlignment="1">
      <alignment horizontal="left" vertical="center" wrapText="1"/>
    </xf>
    <xf numFmtId="1" fontId="15" fillId="3" borderId="8" xfId="2" applyNumberFormat="1" applyFont="1" applyFill="1" applyBorder="1" applyAlignment="1">
      <alignment horizontal="right" vertical="center"/>
    </xf>
    <xf numFmtId="0" fontId="15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1" fontId="20" fillId="4" borderId="9" xfId="1" applyNumberFormat="1" applyFont="1" applyFill="1" applyBorder="1" applyAlignment="1">
      <alignment horizontal="right" vertical="center"/>
    </xf>
    <xf numFmtId="0" fontId="20" fillId="4" borderId="9" xfId="1" applyFont="1" applyFill="1" applyBorder="1" applyAlignment="1">
      <alignment horizontal="center" vertical="center" wrapText="1"/>
    </xf>
    <xf numFmtId="4" fontId="20" fillId="4" borderId="7" xfId="1" applyNumberFormat="1" applyFont="1" applyFill="1" applyBorder="1" applyAlignment="1">
      <alignment vertical="center" wrapText="1"/>
    </xf>
    <xf numFmtId="4" fontId="20" fillId="4" borderId="9" xfId="1" applyNumberFormat="1" applyFont="1" applyFill="1" applyBorder="1" applyAlignment="1">
      <alignment vertical="center"/>
    </xf>
    <xf numFmtId="1" fontId="19" fillId="3" borderId="8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vertical="center" wrapText="1"/>
    </xf>
    <xf numFmtId="4" fontId="19" fillId="3" borderId="8" xfId="1" applyNumberFormat="1" applyFont="1" applyFill="1" applyBorder="1" applyAlignment="1">
      <alignment vertical="center"/>
    </xf>
    <xf numFmtId="1" fontId="15" fillId="3" borderId="8" xfId="1" applyNumberFormat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vertical="center" wrapText="1"/>
    </xf>
    <xf numFmtId="4" fontId="15" fillId="4" borderId="1" xfId="1" applyNumberFormat="1" applyFont="1" applyFill="1" applyBorder="1" applyAlignment="1">
      <alignment vertical="center" wrapText="1"/>
    </xf>
    <xf numFmtId="4" fontId="15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center" vertical="center" wrapText="1"/>
    </xf>
    <xf numFmtId="0" fontId="25" fillId="5" borderId="0" xfId="0" applyFont="1" applyFill="1"/>
    <xf numFmtId="0" fontId="26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7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18" fillId="5" borderId="0" xfId="0" applyFont="1" applyFill="1"/>
    <xf numFmtId="0" fontId="33" fillId="5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4" fontId="31" fillId="0" borderId="1" xfId="0" applyNumberFormat="1" applyFont="1" applyBorder="1" applyAlignment="1">
      <alignment horizontal="right" vertical="center" wrapText="1"/>
    </xf>
    <xf numFmtId="164" fontId="34" fillId="5" borderId="0" xfId="0" applyNumberFormat="1" applyFont="1" applyFill="1"/>
    <xf numFmtId="0" fontId="18" fillId="0" borderId="0" xfId="0" applyFont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64" fontId="18" fillId="0" borderId="0" xfId="0" applyNumberFormat="1" applyFont="1"/>
    <xf numFmtId="0" fontId="23" fillId="5" borderId="1" xfId="0" applyFont="1" applyFill="1" applyBorder="1"/>
    <xf numFmtId="0" fontId="35" fillId="5" borderId="0" xfId="0" applyFont="1" applyFill="1"/>
    <xf numFmtId="0" fontId="23" fillId="5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20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40" fillId="0" borderId="0" xfId="3" applyFont="1"/>
    <xf numFmtId="0" fontId="18" fillId="0" borderId="0" xfId="3" applyBorder="1"/>
    <xf numFmtId="0" fontId="23" fillId="0" borderId="0" xfId="0" applyFont="1" applyAlignment="1">
      <alignment horizontal="left"/>
    </xf>
    <xf numFmtId="0" fontId="41" fillId="0" borderId="0" xfId="3" applyFont="1" applyBorder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1" fillId="0" borderId="0" xfId="3" applyFont="1" applyBorder="1" applyAlignment="1"/>
    <xf numFmtId="0" fontId="39" fillId="0" borderId="0" xfId="3" applyFont="1" applyBorder="1" applyAlignment="1"/>
    <xf numFmtId="0" fontId="39" fillId="0" borderId="0" xfId="3" applyFont="1" applyBorder="1"/>
    <xf numFmtId="0" fontId="31" fillId="0" borderId="0" xfId="3" applyFont="1" applyBorder="1" applyAlignment="1">
      <alignment horizontal="left" vertical="center"/>
    </xf>
    <xf numFmtId="0" fontId="24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0" fillId="0" borderId="0" xfId="0" applyBorder="1" applyAlignment="1"/>
    <xf numFmtId="0" fontId="24" fillId="0" borderId="0" xfId="3" applyFont="1" applyBorder="1"/>
    <xf numFmtId="0" fontId="3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3" fillId="0" borderId="0" xfId="3" applyFont="1" applyBorder="1" applyAlignment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0" fontId="42" fillId="0" borderId="1" xfId="3" applyFont="1" applyBorder="1" applyAlignment="1">
      <alignment horizontal="center" vertical="top"/>
    </xf>
    <xf numFmtId="0" fontId="42" fillId="0" borderId="0" xfId="3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wrapText="1"/>
    </xf>
    <xf numFmtId="0" fontId="24" fillId="0" borderId="0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6" fillId="0" borderId="0" xfId="3" applyFont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top"/>
    </xf>
    <xf numFmtId="0" fontId="46" fillId="0" borderId="0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1" xfId="0" applyBorder="1"/>
    <xf numFmtId="0" fontId="41" fillId="0" borderId="1" xfId="3" applyFont="1" applyBorder="1" applyAlignment="1">
      <alignment horizontal="left" vertical="top"/>
    </xf>
    <xf numFmtId="0" fontId="23" fillId="0" borderId="1" xfId="3" applyFont="1" applyBorder="1" applyAlignment="1"/>
    <xf numFmtId="164" fontId="24" fillId="0" borderId="0" xfId="3" applyNumberFormat="1" applyFont="1" applyBorder="1" applyAlignment="1">
      <alignment horizontal="center"/>
    </xf>
    <xf numFmtId="164" fontId="23" fillId="0" borderId="0" xfId="3" applyNumberFormat="1" applyFont="1" applyBorder="1" applyAlignment="1">
      <alignment horizontal="center"/>
    </xf>
    <xf numFmtId="0" fontId="47" fillId="0" borderId="1" xfId="3" applyFont="1" applyBorder="1" applyAlignment="1">
      <alignment horizontal="center" vertical="top"/>
    </xf>
    <xf numFmtId="0" fontId="48" fillId="0" borderId="1" xfId="3" applyFont="1" applyBorder="1" applyAlignment="1"/>
    <xf numFmtId="0" fontId="24" fillId="0" borderId="1" xfId="3" applyFont="1" applyBorder="1" applyAlignment="1"/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vertical="top"/>
    </xf>
    <xf numFmtId="2" fontId="24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center" vertical="top"/>
    </xf>
    <xf numFmtId="2" fontId="24" fillId="0" borderId="0" xfId="3" applyNumberFormat="1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top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1" fillId="0" borderId="0" xfId="0" applyNumberFormat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" fontId="23" fillId="7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5" borderId="5" xfId="0" applyFont="1" applyFill="1" applyBorder="1" applyAlignment="1">
      <alignment vertical="top" wrapText="1"/>
    </xf>
    <xf numFmtId="4" fontId="47" fillId="0" borderId="7" xfId="0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/>
    </xf>
    <xf numFmtId="0" fontId="20" fillId="0" borderId="0" xfId="0" applyFont="1" applyFill="1"/>
    <xf numFmtId="0" fontId="41" fillId="0" borderId="1" xfId="0" applyFont="1" applyBorder="1" applyAlignment="1">
      <alignment wrapText="1"/>
    </xf>
    <xf numFmtId="0" fontId="41" fillId="3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49" fontId="52" fillId="3" borderId="1" xfId="0" applyNumberFormat="1" applyFont="1" applyFill="1" applyBorder="1" applyAlignment="1">
      <alignment horizontal="center" vertical="top"/>
    </xf>
    <xf numFmtId="49" fontId="41" fillId="3" borderId="1" xfId="0" applyNumberFormat="1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 wrapText="1"/>
    </xf>
    <xf numFmtId="4" fontId="47" fillId="3" borderId="7" xfId="0" applyNumberFormat="1" applyFont="1" applyFill="1" applyBorder="1" applyAlignment="1">
      <alignment horizontal="center" vertical="center" wrapText="1"/>
    </xf>
    <xf numFmtId="4" fontId="54" fillId="3" borderId="1" xfId="5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41" fillId="3" borderId="7" xfId="0" applyFont="1" applyFill="1" applyBorder="1" applyAlignment="1">
      <alignment horizontal="left" vertical="center" wrapText="1"/>
    </xf>
    <xf numFmtId="0" fontId="41" fillId="3" borderId="7" xfId="0" applyFont="1" applyFill="1" applyBorder="1" applyAlignment="1">
      <alignment horizontal="left" vertical="top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>
      <alignment horizontal="left" vertical="top" wrapText="1"/>
    </xf>
    <xf numFmtId="4" fontId="54" fillId="0" borderId="7" xfId="5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4" fontId="41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top" wrapText="1"/>
    </xf>
    <xf numFmtId="4" fontId="47" fillId="0" borderId="6" xfId="0" applyNumberFormat="1" applyFont="1" applyBorder="1" applyAlignment="1">
      <alignment horizontal="center" vertical="center" wrapText="1"/>
    </xf>
    <xf numFmtId="4" fontId="54" fillId="0" borderId="4" xfId="5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49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49" fontId="41" fillId="3" borderId="6" xfId="0" applyNumberFormat="1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vertical="center" wrapText="1"/>
    </xf>
    <xf numFmtId="4" fontId="41" fillId="3" borderId="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165" fontId="21" fillId="0" borderId="0" xfId="0" applyNumberFormat="1" applyFont="1" applyFill="1" applyAlignment="1" applyProtection="1"/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/>
    <xf numFmtId="1" fontId="32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5" fillId="0" borderId="45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3" xfId="0" applyFont="1" applyBorder="1"/>
    <xf numFmtId="0" fontId="15" fillId="0" borderId="23" xfId="0" applyFont="1" applyBorder="1"/>
    <xf numFmtId="0" fontId="14" fillId="0" borderId="49" xfId="0" applyFont="1" applyBorder="1"/>
    <xf numFmtId="0" fontId="14" fillId="0" borderId="6" xfId="0" applyFont="1" applyBorder="1"/>
    <xf numFmtId="0" fontId="15" fillId="0" borderId="6" xfId="0" applyFont="1" applyBorder="1"/>
    <xf numFmtId="0" fontId="14" fillId="0" borderId="39" xfId="0" applyFont="1" applyBorder="1"/>
    <xf numFmtId="0" fontId="14" fillId="0" borderId="3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0" fillId="0" borderId="4" xfId="0" quotePrefix="1" applyFont="1" applyBorder="1" applyAlignment="1">
      <alignment vertical="center" wrapText="1"/>
    </xf>
    <xf numFmtId="0" fontId="21" fillId="3" borderId="7" xfId="0" applyFont="1" applyFill="1" applyBorder="1" applyAlignment="1">
      <alignment horizontal="right" vertical="center"/>
    </xf>
    <xf numFmtId="0" fontId="21" fillId="3" borderId="44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4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Alignment="1">
      <alignment horizontal="left" wrapText="1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35" xfId="0" applyFont="1" applyBorder="1"/>
    <xf numFmtId="0" fontId="5" fillId="0" borderId="14" xfId="0" applyFont="1" applyBorder="1"/>
    <xf numFmtId="0" fontId="17" fillId="0" borderId="14" xfId="0" applyFont="1" applyBorder="1"/>
    <xf numFmtId="0" fontId="5" fillId="0" borderId="15" xfId="0" applyFont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1" fillId="0" borderId="0" xfId="0" applyFont="1" applyAlignment="1"/>
    <xf numFmtId="0" fontId="0" fillId="5" borderId="0" xfId="0" applyFill="1" applyBorder="1" applyAlignment="1"/>
    <xf numFmtId="49" fontId="15" fillId="0" borderId="46" xfId="0" applyNumberFormat="1" applyFont="1" applyBorder="1" applyAlignment="1">
      <alignment horizontal="center"/>
    </xf>
    <xf numFmtId="0" fontId="21" fillId="7" borderId="4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10" fillId="0" borderId="0" xfId="0" applyFont="1" applyBorder="1" applyAlignment="1"/>
    <xf numFmtId="0" fontId="10" fillId="0" borderId="7" xfId="0" quotePrefix="1" applyFont="1" applyBorder="1" applyAlignment="1">
      <alignment vertical="center" wrapText="1"/>
    </xf>
    <xf numFmtId="49" fontId="20" fillId="7" borderId="35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wrapText="1"/>
    </xf>
    <xf numFmtId="0" fontId="20" fillId="7" borderId="14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5" fillId="0" borderId="45" xfId="0" applyNumberFormat="1" applyFont="1" applyBorder="1" applyAlignment="1">
      <alignment horizont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36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center"/>
    </xf>
    <xf numFmtId="0" fontId="21" fillId="3" borderId="4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right" vertical="center"/>
    </xf>
    <xf numFmtId="49" fontId="15" fillId="7" borderId="35" xfId="0" applyNumberFormat="1" applyFont="1" applyFill="1" applyBorder="1" applyAlignment="1">
      <alignment horizontal="center"/>
    </xf>
    <xf numFmtId="0" fontId="9" fillId="7" borderId="14" xfId="0" quotePrefix="1" applyFont="1" applyFill="1" applyBorder="1" applyAlignment="1">
      <alignment vertical="center" wrapText="1"/>
    </xf>
    <xf numFmtId="49" fontId="15" fillId="0" borderId="38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vertical="center" wrapText="1"/>
    </xf>
    <xf numFmtId="0" fontId="21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15" fillId="7" borderId="35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right" vertical="center"/>
    </xf>
    <xf numFmtId="0" fontId="21" fillId="3" borderId="39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0" fillId="7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1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1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justify"/>
    </xf>
    <xf numFmtId="49" fontId="41" fillId="0" borderId="30" xfId="0" applyNumberFormat="1" applyFont="1" applyFill="1" applyBorder="1" applyAlignment="1">
      <alignment horizontal="center" vertical="justify"/>
    </xf>
    <xf numFmtId="4" fontId="41" fillId="3" borderId="30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0" fontId="41" fillId="7" borderId="27" xfId="0" applyFont="1" applyFill="1" applyBorder="1" applyAlignment="1">
      <alignment vertical="top" wrapText="1"/>
    </xf>
    <xf numFmtId="4" fontId="47" fillId="7" borderId="1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/>
    <xf numFmtId="49" fontId="55" fillId="0" borderId="2" xfId="0" applyNumberFormat="1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52" fillId="3" borderId="2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0" fontId="62" fillId="0" borderId="1" xfId="3" applyFont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0" fontId="63" fillId="0" borderId="1" xfId="0" applyFont="1" applyBorder="1" applyAlignment="1">
      <alignment horizontal="center" vertical="center" wrapText="1"/>
    </xf>
    <xf numFmtId="0" fontId="61" fillId="0" borderId="14" xfId="0" quotePrefix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3" borderId="10" xfId="0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center" vertical="justify"/>
    </xf>
    <xf numFmtId="49" fontId="41" fillId="0" borderId="22" xfId="0" applyNumberFormat="1" applyFont="1" applyFill="1" applyBorder="1" applyAlignment="1">
      <alignment horizontal="center" vertical="justify"/>
    </xf>
    <xf numFmtId="49" fontId="41" fillId="0" borderId="31" xfId="0" applyNumberFormat="1" applyFont="1" applyFill="1" applyBorder="1" applyAlignment="1">
      <alignment horizontal="left" vertical="center" wrapText="1"/>
    </xf>
    <xf numFmtId="0" fontId="41" fillId="3" borderId="23" xfId="0" applyFont="1" applyFill="1" applyBorder="1" applyAlignment="1">
      <alignment horizontal="left" vertical="top" wrapText="1"/>
    </xf>
    <xf numFmtId="0" fontId="41" fillId="5" borderId="26" xfId="0" applyFont="1" applyFill="1" applyBorder="1" applyAlignment="1">
      <alignment vertical="top" wrapText="1"/>
    </xf>
    <xf numFmtId="4" fontId="47" fillId="0" borderId="23" xfId="0" applyNumberFormat="1" applyFont="1" applyBorder="1" applyAlignment="1">
      <alignment horizontal="center" vertical="center" wrapText="1"/>
    </xf>
    <xf numFmtId="4" fontId="41" fillId="3" borderId="23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61" fillId="7" borderId="14" xfId="0" quotePrefix="1" applyFont="1" applyFill="1" applyBorder="1" applyAlignment="1">
      <alignment vertical="center" wrapText="1"/>
    </xf>
    <xf numFmtId="0" fontId="60" fillId="7" borderId="14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quotePrefix="1" applyFont="1" applyBorder="1" applyAlignment="1">
      <alignment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5" borderId="13" xfId="0" applyFont="1" applyFill="1" applyBorder="1" applyAlignment="1">
      <alignment vertical="top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 applyProtection="1">
      <alignment horizontal="center" vertical="center" wrapText="1"/>
    </xf>
    <xf numFmtId="0" fontId="68" fillId="5" borderId="0" xfId="0" applyFont="1" applyFill="1"/>
    <xf numFmtId="0" fontId="5" fillId="0" borderId="0" xfId="0" applyFont="1" applyAlignment="1">
      <alignment horizontal="center" vertical="center"/>
    </xf>
    <xf numFmtId="0" fontId="66" fillId="0" borderId="1" xfId="0" quotePrefix="1" applyFont="1" applyBorder="1" applyAlignment="1">
      <alignment vertical="center" wrapText="1"/>
    </xf>
    <xf numFmtId="0" fontId="72" fillId="5" borderId="0" xfId="0" applyFont="1" applyFill="1"/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73" fillId="5" borderId="0" xfId="0" applyFont="1" applyFill="1" applyBorder="1"/>
    <xf numFmtId="0" fontId="74" fillId="5" borderId="0" xfId="0" applyFont="1" applyFill="1" applyBorder="1"/>
    <xf numFmtId="0" fontId="75" fillId="5" borderId="0" xfId="0" applyFont="1" applyFill="1" applyBorder="1"/>
    <xf numFmtId="0" fontId="75" fillId="5" borderId="0" xfId="0" applyFont="1" applyFill="1"/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76" fillId="5" borderId="0" xfId="0" applyFont="1" applyFill="1" applyBorder="1"/>
    <xf numFmtId="0" fontId="77" fillId="5" borderId="0" xfId="0" applyFont="1" applyFill="1" applyAlignment="1">
      <alignment horizontal="center" wrapText="1"/>
    </xf>
    <xf numFmtId="0" fontId="78" fillId="5" borderId="0" xfId="0" applyFont="1" applyFill="1" applyAlignment="1">
      <alignment horizontal="center"/>
    </xf>
    <xf numFmtId="0" fontId="80" fillId="5" borderId="0" xfId="0" applyFont="1" applyFill="1" applyAlignment="1">
      <alignment horizontal="centerContinuous"/>
    </xf>
    <xf numFmtId="4" fontId="79" fillId="5" borderId="0" xfId="0" applyNumberFormat="1" applyFont="1" applyFill="1" applyAlignment="1">
      <alignment horizontal="center"/>
    </xf>
    <xf numFmtId="0" fontId="72" fillId="5" borderId="0" xfId="0" applyFont="1" applyFill="1" applyAlignment="1">
      <alignment vertical="top" wrapText="1"/>
    </xf>
    <xf numFmtId="0" fontId="72" fillId="5" borderId="0" xfId="0" applyFont="1" applyFill="1" applyAlignment="1">
      <alignment vertical="center" wrapText="1"/>
    </xf>
    <xf numFmtId="0" fontId="82" fillId="5" borderId="0" xfId="0" applyFont="1" applyFill="1" applyAlignment="1">
      <alignment vertical="top" wrapText="1"/>
    </xf>
    <xf numFmtId="0" fontId="72" fillId="5" borderId="0" xfId="0" applyFont="1" applyFill="1" applyBorder="1" applyAlignment="1">
      <alignment vertical="top" wrapText="1"/>
    </xf>
    <xf numFmtId="0" fontId="76" fillId="5" borderId="0" xfId="0" applyFont="1" applyFill="1"/>
    <xf numFmtId="0" fontId="88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83" fillId="5" borderId="1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88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vertical="center"/>
    </xf>
    <xf numFmtId="0" fontId="75" fillId="5" borderId="0" xfId="0" applyFont="1" applyFill="1" applyAlignment="1">
      <alignment vertical="center"/>
    </xf>
    <xf numFmtId="0" fontId="72" fillId="5" borderId="0" xfId="0" applyFont="1" applyFill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right"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89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right" vertical="center" wrapText="1"/>
    </xf>
    <xf numFmtId="4" fontId="51" fillId="5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165" fontId="90" fillId="5" borderId="1" xfId="0" applyNumberFormat="1" applyFont="1" applyFill="1" applyBorder="1" applyAlignment="1">
      <alignment horizontal="center" vertical="center" wrapText="1"/>
    </xf>
    <xf numFmtId="4" fontId="90" fillId="5" borderId="1" xfId="0" applyNumberFormat="1" applyFont="1" applyFill="1" applyBorder="1" applyAlignment="1">
      <alignment horizontal="right" vertical="center" wrapText="1"/>
    </xf>
    <xf numFmtId="4" fontId="90" fillId="5" borderId="1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top" wrapText="1"/>
    </xf>
    <xf numFmtId="165" fontId="72" fillId="5" borderId="0" xfId="0" applyNumberFormat="1" applyFont="1" applyFill="1" applyBorder="1" applyAlignment="1">
      <alignment vertical="center" wrapText="1"/>
    </xf>
    <xf numFmtId="165" fontId="92" fillId="5" borderId="0" xfId="0" applyNumberFormat="1" applyFont="1" applyFill="1" applyBorder="1" applyAlignment="1">
      <alignment horizontal="center" vertical="center" wrapText="1"/>
    </xf>
    <xf numFmtId="165" fontId="93" fillId="5" borderId="0" xfId="0" applyNumberFormat="1" applyFont="1" applyFill="1" applyBorder="1" applyAlignment="1">
      <alignment vertical="center" wrapText="1"/>
    </xf>
    <xf numFmtId="0" fontId="89" fillId="5" borderId="0" xfId="0" applyFont="1" applyFill="1" applyBorder="1" applyAlignment="1">
      <alignment vertical="center"/>
    </xf>
    <xf numFmtId="0" fontId="67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91" fillId="5" borderId="0" xfId="0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94" fillId="5" borderId="0" xfId="0" applyFont="1" applyFill="1" applyAlignment="1">
      <alignment horizontal="center" vertical="center"/>
    </xf>
    <xf numFmtId="0" fontId="93" fillId="5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top" wrapText="1"/>
    </xf>
    <xf numFmtId="0" fontId="41" fillId="5" borderId="57" xfId="0" applyFont="1" applyFill="1" applyBorder="1" applyAlignment="1">
      <alignment vertical="top" wrapText="1"/>
    </xf>
    <xf numFmtId="4" fontId="47" fillId="0" borderId="37" xfId="0" applyNumberFormat="1" applyFont="1" applyBorder="1" applyAlignment="1">
      <alignment horizontal="center" vertical="center" wrapText="1"/>
    </xf>
    <xf numFmtId="4" fontId="54" fillId="0" borderId="37" xfId="5" applyNumberFormat="1" applyFont="1" applyBorder="1" applyAlignment="1">
      <alignment horizontal="center" vertical="center"/>
    </xf>
    <xf numFmtId="4" fontId="66" fillId="0" borderId="1" xfId="0" quotePrefix="1" applyNumberFormat="1" applyFont="1" applyBorder="1" applyAlignment="1">
      <alignment vertical="center" wrapText="1"/>
    </xf>
    <xf numFmtId="0" fontId="61" fillId="0" borderId="0" xfId="0" applyFont="1"/>
    <xf numFmtId="0" fontId="96" fillId="0" borderId="0" xfId="0" quotePrefix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10" fillId="0" borderId="1" xfId="0" applyFont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6" fontId="97" fillId="3" borderId="1" xfId="0" applyNumberFormat="1" applyFont="1" applyFill="1" applyBorder="1" applyAlignment="1">
      <alignment vertical="center"/>
    </xf>
    <xf numFmtId="166" fontId="98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>
      <alignment vertical="center"/>
    </xf>
    <xf numFmtId="166" fontId="97" fillId="2" borderId="1" xfId="0" applyNumberFormat="1" applyFont="1" applyFill="1" applyBorder="1" applyAlignment="1">
      <alignment vertical="center"/>
    </xf>
    <xf numFmtId="166" fontId="97" fillId="9" borderId="1" xfId="0" applyNumberFormat="1" applyFont="1" applyFill="1" applyBorder="1" applyAlignment="1">
      <alignment vertical="center"/>
    </xf>
    <xf numFmtId="166" fontId="98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166" fontId="21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vertical="center"/>
    </xf>
    <xf numFmtId="0" fontId="99" fillId="0" borderId="1" xfId="0" quotePrefix="1" applyFont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49" fontId="20" fillId="3" borderId="1" xfId="1" applyNumberFormat="1" applyFont="1" applyFill="1" applyBorder="1" applyAlignment="1">
      <alignment vertical="center" wrapText="1"/>
    </xf>
    <xf numFmtId="0" fontId="100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4" fontId="41" fillId="0" borderId="4" xfId="0" applyNumberFormat="1" applyFont="1" applyFill="1" applyBorder="1" applyAlignment="1" applyProtection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24" fillId="0" borderId="0" xfId="3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0" fillId="0" borderId="0" xfId="3" applyFont="1" applyAlignment="1"/>
    <xf numFmtId="0" fontId="39" fillId="0" borderId="0" xfId="3" applyFont="1" applyAlignment="1"/>
    <xf numFmtId="0" fontId="23" fillId="0" borderId="0" xfId="3" applyFont="1" applyAlignment="1">
      <alignment horizontal="center"/>
    </xf>
    <xf numFmtId="0" fontId="18" fillId="0" borderId="0" xfId="3" applyAlignment="1"/>
    <xf numFmtId="0" fontId="18" fillId="0" borderId="0" xfId="3" applyBorder="1" applyAlignment="1"/>
    <xf numFmtId="0" fontId="102" fillId="6" borderId="0" xfId="4" applyFont="1" applyBorder="1" applyAlignment="1"/>
    <xf numFmtId="0" fontId="0" fillId="0" borderId="1" xfId="0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0" xfId="0" applyFont="1"/>
    <xf numFmtId="4" fontId="4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1" fillId="0" borderId="4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/>
    </xf>
    <xf numFmtId="0" fontId="9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61" fillId="7" borderId="4" xfId="0" quotePrefix="1" applyFont="1" applyFill="1" applyBorder="1" applyAlignment="1">
      <alignment vertical="center" wrapText="1"/>
    </xf>
    <xf numFmtId="0" fontId="41" fillId="7" borderId="6" xfId="0" applyFont="1" applyFill="1" applyBorder="1" applyAlignment="1">
      <alignment horizontal="left" vertical="top" wrapText="1"/>
    </xf>
    <xf numFmtId="4" fontId="41" fillId="7" borderId="6" xfId="0" applyNumberFormat="1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vertical="top" wrapText="1"/>
    </xf>
    <xf numFmtId="0" fontId="41" fillId="3" borderId="1" xfId="0" applyFont="1" applyFill="1" applyBorder="1" applyAlignment="1">
      <alignment vertical="top" wrapText="1"/>
    </xf>
    <xf numFmtId="4" fontId="41" fillId="3" borderId="1" xfId="0" applyNumberFormat="1" applyFont="1" applyFill="1" applyBorder="1" applyAlignment="1">
      <alignment horizontal="center" vertical="center" wrapText="1"/>
    </xf>
    <xf numFmtId="4" fontId="47" fillId="7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1" fillId="0" borderId="27" xfId="0" applyNumberFormat="1" applyFont="1" applyFill="1" applyBorder="1" applyAlignment="1">
      <alignment horizontal="center" vertical="center"/>
    </xf>
    <xf numFmtId="4" fontId="54" fillId="0" borderId="6" xfId="5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5" fillId="0" borderId="0" xfId="0" applyFont="1" applyAlignment="1"/>
    <xf numFmtId="0" fontId="81" fillId="0" borderId="2" xfId="3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6" fontId="9" fillId="3" borderId="0" xfId="0" applyNumberFormat="1" applyFont="1" applyFill="1" applyBorder="1" applyAlignment="1">
      <alignment vertical="center"/>
    </xf>
    <xf numFmtId="0" fontId="69" fillId="0" borderId="1" xfId="0" applyFont="1" applyBorder="1" applyAlignment="1">
      <alignment horizontal="center" wrapText="1"/>
    </xf>
    <xf numFmtId="49" fontId="41" fillId="0" borderId="6" xfId="0" applyNumberFormat="1" applyFont="1" applyFill="1" applyBorder="1" applyAlignment="1">
      <alignment horizontal="center" vertical="center"/>
    </xf>
    <xf numFmtId="0" fontId="24" fillId="8" borderId="58" xfId="0" applyFont="1" applyFill="1" applyBorder="1" applyAlignment="1">
      <alignment horizontal="center" vertical="top" wrapText="1"/>
    </xf>
    <xf numFmtId="0" fontId="24" fillId="8" borderId="30" xfId="0" applyFont="1" applyFill="1" applyBorder="1" applyAlignment="1">
      <alignment horizontal="center" vertical="top" wrapText="1"/>
    </xf>
    <xf numFmtId="49" fontId="24" fillId="8" borderId="30" xfId="0" applyNumberFormat="1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justify" vertical="top" wrapText="1"/>
    </xf>
    <xf numFmtId="165" fontId="31" fillId="8" borderId="30" xfId="0" applyNumberFormat="1" applyFont="1" applyFill="1" applyBorder="1" applyAlignment="1">
      <alignment vertical="top"/>
    </xf>
    <xf numFmtId="165" fontId="32" fillId="8" borderId="30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center" vertical="center"/>
    </xf>
    <xf numFmtId="4" fontId="23" fillId="8" borderId="3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8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/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5" fillId="0" borderId="0" xfId="0" applyFont="1" applyAlignment="1"/>
    <xf numFmtId="0" fontId="10" fillId="9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29" fillId="5" borderId="0" xfId="0" applyFont="1" applyFill="1" applyAlignment="1">
      <alignment horizontal="center" vertical="top"/>
    </xf>
    <xf numFmtId="0" fontId="67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wrapText="1"/>
    </xf>
    <xf numFmtId="0" fontId="24" fillId="5" borderId="4" xfId="0" applyFont="1" applyFill="1" applyBorder="1" applyAlignment="1">
      <alignment horizontal="center" textRotation="90" wrapText="1"/>
    </xf>
    <xf numFmtId="0" fontId="24" fillId="5" borderId="6" xfId="0" applyFont="1" applyFill="1" applyBorder="1" applyAlignment="1">
      <alignment horizontal="center" textRotation="90" wrapText="1"/>
    </xf>
    <xf numFmtId="0" fontId="24" fillId="5" borderId="7" xfId="0" applyFont="1" applyFill="1" applyBorder="1" applyAlignment="1">
      <alignment horizontal="center" textRotation="90" wrapText="1"/>
    </xf>
    <xf numFmtId="0" fontId="32" fillId="0" borderId="2" xfId="3" applyFont="1" applyBorder="1" applyAlignment="1">
      <alignment horizontal="center" vertical="top"/>
    </xf>
    <xf numFmtId="0" fontId="32" fillId="0" borderId="17" xfId="3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2" xfId="3" applyFont="1" applyBorder="1" applyAlignment="1">
      <alignment horizontal="left"/>
    </xf>
    <xf numFmtId="0" fontId="24" fillId="0" borderId="5" xfId="3" applyFont="1" applyBorder="1" applyAlignment="1">
      <alignment horizontal="left"/>
    </xf>
    <xf numFmtId="0" fontId="32" fillId="0" borderId="2" xfId="3" applyFont="1" applyBorder="1" applyAlignment="1">
      <alignment vertical="top"/>
    </xf>
    <xf numFmtId="0" fontId="32" fillId="0" borderId="5" xfId="3" applyFont="1" applyBorder="1" applyAlignment="1">
      <alignment vertical="top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41" fillId="0" borderId="2" xfId="3" applyFont="1" applyBorder="1" applyAlignment="1">
      <alignment horizontal="left" vertical="top"/>
    </xf>
    <xf numFmtId="0" fontId="41" fillId="0" borderId="5" xfId="3" applyFont="1" applyBorder="1" applyAlignment="1">
      <alignment horizontal="left" vertical="top"/>
    </xf>
    <xf numFmtId="0" fontId="41" fillId="0" borderId="2" xfId="3" applyFont="1" applyBorder="1" applyAlignment="1">
      <alignment horizontal="center" vertical="top"/>
    </xf>
    <xf numFmtId="0" fontId="48" fillId="0" borderId="2" xfId="3" applyFont="1" applyBorder="1" applyAlignment="1"/>
    <xf numFmtId="0" fontId="0" fillId="0" borderId="5" xfId="0" applyBorder="1" applyAlignment="1"/>
    <xf numFmtId="0" fontId="24" fillId="0" borderId="1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1" fillId="0" borderId="2" xfId="3" applyFont="1" applyBorder="1" applyAlignment="1">
      <alignment vertical="top" wrapText="1"/>
    </xf>
    <xf numFmtId="0" fontId="31" fillId="0" borderId="5" xfId="3" applyFont="1" applyBorder="1" applyAlignment="1">
      <alignment vertical="top" wrapText="1"/>
    </xf>
    <xf numFmtId="0" fontId="24" fillId="0" borderId="2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32" fillId="0" borderId="5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1" fillId="0" borderId="2" xfId="0" applyFont="1" applyBorder="1" applyAlignment="1">
      <alignment horizontal="center" wrapText="1"/>
    </xf>
    <xf numFmtId="0" fontId="101" fillId="0" borderId="5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/>
    </xf>
    <xf numFmtId="0" fontId="103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2" fillId="0" borderId="2" xfId="3" applyFont="1" applyBorder="1" applyAlignment="1">
      <alignment horizontal="center" vertical="top"/>
    </xf>
    <xf numFmtId="0" fontId="23" fillId="0" borderId="2" xfId="3" applyFont="1" applyBorder="1" applyAlignment="1">
      <alignment horizontal="center" wrapText="1"/>
    </xf>
    <xf numFmtId="0" fontId="23" fillId="0" borderId="5" xfId="3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3" fillId="0" borderId="0" xfId="3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3" fillId="0" borderId="0" xfId="3" applyFont="1" applyBorder="1" applyAlignment="1"/>
    <xf numFmtId="0" fontId="17" fillId="0" borderId="0" xfId="0" applyFont="1" applyAlignment="1"/>
    <xf numFmtId="0" fontId="20" fillId="7" borderId="10" xfId="0" applyFont="1" applyFill="1" applyBorder="1" applyAlignment="1">
      <alignment horizontal="right" vertical="center"/>
    </xf>
    <xf numFmtId="0" fontId="20" fillId="7" borderId="37" xfId="0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horizontal="right" vertical="center"/>
    </xf>
    <xf numFmtId="0" fontId="20" fillId="7" borderId="55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49" fontId="20" fillId="7" borderId="40" xfId="0" applyNumberFormat="1" applyFont="1" applyFill="1" applyBorder="1" applyAlignment="1">
      <alignment horizontal="center" wrapText="1"/>
    </xf>
    <xf numFmtId="49" fontId="20" fillId="7" borderId="54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left" wrapText="1"/>
    </xf>
    <xf numFmtId="0" fontId="20" fillId="7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18" fillId="0" borderId="0" xfId="0" applyFont="1" applyAlignment="1"/>
    <xf numFmtId="0" fontId="23" fillId="0" borderId="4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65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1" fillId="0" borderId="3" xfId="0" applyNumberFormat="1" applyFont="1" applyFill="1" applyBorder="1" applyAlignment="1" applyProtection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71" fillId="0" borderId="0" xfId="0" applyFont="1" applyAlignment="1">
      <alignment horizontal="center"/>
    </xf>
    <xf numFmtId="49" fontId="51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/>
    </xf>
    <xf numFmtId="0" fontId="79" fillId="5" borderId="0" xfId="0" applyFont="1" applyFill="1" applyAlignment="1">
      <alignment horizontal="center" wrapText="1"/>
    </xf>
    <xf numFmtId="0" fontId="81" fillId="5" borderId="0" xfId="0" applyFont="1" applyFill="1" applyAlignment="1">
      <alignment horizontal="center" vertical="top"/>
    </xf>
    <xf numFmtId="0" fontId="83" fillId="5" borderId="4" xfId="0" applyFont="1" applyFill="1" applyBorder="1" applyAlignment="1">
      <alignment horizontal="center" vertical="center" textRotation="90" wrapText="1"/>
    </xf>
    <xf numFmtId="0" fontId="83" fillId="5" borderId="6" xfId="0" applyFont="1" applyFill="1" applyBorder="1" applyAlignment="1">
      <alignment horizontal="center" vertical="center" textRotation="90" wrapText="1"/>
    </xf>
    <xf numFmtId="0" fontId="86" fillId="5" borderId="6" xfId="0" applyFont="1" applyFill="1" applyBorder="1" applyAlignment="1">
      <alignment horizontal="center" vertical="center" textRotation="90" wrapText="1"/>
    </xf>
    <xf numFmtId="0" fontId="83" fillId="5" borderId="7" xfId="0" applyFont="1" applyFill="1" applyBorder="1" applyAlignment="1">
      <alignment horizontal="center" vertical="center" textRotation="90" wrapText="1"/>
    </xf>
    <xf numFmtId="0" fontId="83" fillId="5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"/>
  <sheetViews>
    <sheetView workbookViewId="0">
      <selection activeCell="E4" sqref="E4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552</v>
      </c>
    </row>
    <row r="3" spans="1:253">
      <c r="D3" t="s">
        <v>570</v>
      </c>
      <c r="E3" s="622">
        <v>1146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400" t="s">
        <v>194</v>
      </c>
      <c r="B6" s="645" t="s">
        <v>553</v>
      </c>
      <c r="C6" s="646"/>
      <c r="D6" s="646"/>
      <c r="E6" s="646"/>
      <c r="F6" s="646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47" t="s">
        <v>195</v>
      </c>
      <c r="B7" s="647"/>
      <c r="C7" s="647"/>
      <c r="D7" s="647"/>
      <c r="E7" s="647"/>
      <c r="F7" s="647"/>
    </row>
    <row r="8" spans="1:253">
      <c r="F8" s="1" t="s">
        <v>3</v>
      </c>
    </row>
    <row r="9" spans="1:253" ht="12.75" customHeight="1">
      <c r="A9" s="648" t="s">
        <v>196</v>
      </c>
      <c r="B9" s="648" t="s">
        <v>197</v>
      </c>
      <c r="C9" s="651" t="s">
        <v>198</v>
      </c>
      <c r="D9" s="648" t="s">
        <v>8</v>
      </c>
      <c r="E9" s="654" t="s">
        <v>15</v>
      </c>
      <c r="F9" s="655"/>
      <c r="G9" s="7"/>
    </row>
    <row r="10" spans="1:253" ht="12.75" customHeight="1">
      <c r="A10" s="649"/>
      <c r="B10" s="649"/>
      <c r="C10" s="652"/>
      <c r="D10" s="649"/>
      <c r="E10" s="648" t="s">
        <v>9</v>
      </c>
      <c r="F10" s="656" t="s">
        <v>16</v>
      </c>
      <c r="G10" s="7"/>
    </row>
    <row r="11" spans="1:253" ht="18.75" customHeight="1">
      <c r="A11" s="650"/>
      <c r="B11" s="650"/>
      <c r="C11" s="653"/>
      <c r="D11" s="650"/>
      <c r="E11" s="650"/>
      <c r="F11" s="657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2" si="0">D13+E13</f>
        <v>261889000</v>
      </c>
      <c r="D13" s="12">
        <f>D14+D22+D30+D36+D54</f>
        <v>261701000</v>
      </c>
      <c r="E13" s="12">
        <f>E14+E22+E30+E36+E54</f>
        <v>188000</v>
      </c>
      <c r="F13" s="12">
        <f>F14+F22+F30+F36+F54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183560000</v>
      </c>
      <c r="D14" s="18">
        <f>D15+D20</f>
        <v>183560000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183535000</v>
      </c>
      <c r="D15" s="24">
        <f>SUM(D16:D19)</f>
        <v>183535000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28180000</v>
      </c>
      <c r="D17" s="28">
        <v>28180000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6.25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ht="25.5">
      <c r="A35" s="25">
        <v>14040000</v>
      </c>
      <c r="B35" s="26" t="s">
        <v>220</v>
      </c>
      <c r="C35" s="27">
        <f t="shared" si="0"/>
        <v>2870000</v>
      </c>
      <c r="D35" s="28">
        <v>2870000</v>
      </c>
      <c r="E35" s="28">
        <v>0</v>
      </c>
      <c r="F35" s="28">
        <v>0</v>
      </c>
      <c r="G35" s="7"/>
    </row>
    <row r="36" spans="1:7" s="20" customFormat="1" ht="40.5">
      <c r="A36" s="15">
        <v>18000000</v>
      </c>
      <c r="B36" s="16" t="s">
        <v>221</v>
      </c>
      <c r="C36" s="17">
        <f t="shared" si="0"/>
        <v>62672000</v>
      </c>
      <c r="D36" s="18">
        <f>D37+D47+D50</f>
        <v>62672000</v>
      </c>
      <c r="E36" s="18">
        <f>E37+E47+E50</f>
        <v>0</v>
      </c>
      <c r="F36" s="18">
        <f>F37+F47+F50</f>
        <v>0</v>
      </c>
      <c r="G36" s="19"/>
    </row>
    <row r="37" spans="1:7">
      <c r="A37" s="21">
        <v>18010000</v>
      </c>
      <c r="B37" s="22" t="s">
        <v>222</v>
      </c>
      <c r="C37" s="23">
        <f t="shared" si="0"/>
        <v>24277000</v>
      </c>
      <c r="D37" s="24">
        <f>SUM(D38:D46)</f>
        <v>24277000</v>
      </c>
      <c r="E37" s="24">
        <f>SUM(E38:E45)</f>
        <v>0</v>
      </c>
      <c r="F37" s="24">
        <f>SUM(F38:F45)</f>
        <v>0</v>
      </c>
      <c r="G37" s="7"/>
    </row>
    <row r="38" spans="1:7" ht="38.25">
      <c r="A38" s="25">
        <v>18010100</v>
      </c>
      <c r="B38" s="26" t="s">
        <v>223</v>
      </c>
      <c r="C38" s="27">
        <f t="shared" si="0"/>
        <v>4000</v>
      </c>
      <c r="D38" s="28">
        <v>4000</v>
      </c>
      <c r="E38" s="28">
        <v>0</v>
      </c>
      <c r="F38" s="28">
        <v>0</v>
      </c>
      <c r="G38" s="7"/>
    </row>
    <row r="39" spans="1:7" ht="38.25">
      <c r="A39" s="25">
        <v>18010200</v>
      </c>
      <c r="B39" s="26" t="s">
        <v>224</v>
      </c>
      <c r="C39" s="27">
        <f t="shared" si="0"/>
        <v>108000</v>
      </c>
      <c r="D39" s="28">
        <v>108000</v>
      </c>
      <c r="E39" s="28">
        <v>0</v>
      </c>
      <c r="F39" s="28">
        <v>0</v>
      </c>
      <c r="G39" s="7"/>
    </row>
    <row r="40" spans="1:7" ht="38.25">
      <c r="A40" s="25">
        <v>18010300</v>
      </c>
      <c r="B40" s="26" t="s">
        <v>225</v>
      </c>
      <c r="C40" s="27">
        <f t="shared" si="0"/>
        <v>440000</v>
      </c>
      <c r="D40" s="28">
        <v>440000</v>
      </c>
      <c r="E40" s="28">
        <v>0</v>
      </c>
      <c r="F40" s="28">
        <v>0</v>
      </c>
      <c r="G40" s="7"/>
    </row>
    <row r="41" spans="1:7" ht="38.25">
      <c r="A41" s="25">
        <v>18010400</v>
      </c>
      <c r="B41" s="26" t="s">
        <v>226</v>
      </c>
      <c r="C41" s="27">
        <f t="shared" si="0"/>
        <v>2000000</v>
      </c>
      <c r="D41" s="28">
        <v>2000000</v>
      </c>
      <c r="E41" s="28">
        <v>0</v>
      </c>
      <c r="F41" s="28">
        <v>0</v>
      </c>
      <c r="G41" s="7"/>
    </row>
    <row r="42" spans="1:7">
      <c r="A42" s="25">
        <v>18010500</v>
      </c>
      <c r="B42" s="26" t="s">
        <v>227</v>
      </c>
      <c r="C42" s="27">
        <f t="shared" si="0"/>
        <v>10500000</v>
      </c>
      <c r="D42" s="28">
        <v>10500000</v>
      </c>
      <c r="E42" s="28">
        <v>0</v>
      </c>
      <c r="F42" s="28">
        <v>0</v>
      </c>
      <c r="G42" s="7"/>
    </row>
    <row r="43" spans="1:7">
      <c r="A43" s="25">
        <v>18010600</v>
      </c>
      <c r="B43" s="26" t="s">
        <v>228</v>
      </c>
      <c r="C43" s="27">
        <f t="shared" si="0"/>
        <v>9500000</v>
      </c>
      <c r="D43" s="28">
        <v>9500000</v>
      </c>
      <c r="E43" s="28">
        <v>0</v>
      </c>
      <c r="F43" s="28">
        <v>0</v>
      </c>
      <c r="G43" s="7"/>
    </row>
    <row r="44" spans="1:7">
      <c r="A44" s="25">
        <v>18010700</v>
      </c>
      <c r="B44" s="26" t="s">
        <v>229</v>
      </c>
      <c r="C44" s="27">
        <f t="shared" si="0"/>
        <v>500000</v>
      </c>
      <c r="D44" s="28">
        <v>500000</v>
      </c>
      <c r="E44" s="28">
        <v>0</v>
      </c>
      <c r="F44" s="28">
        <v>0</v>
      </c>
      <c r="G44" s="7"/>
    </row>
    <row r="45" spans="1:7">
      <c r="A45" s="25">
        <v>18010900</v>
      </c>
      <c r="B45" s="26" t="s">
        <v>230</v>
      </c>
      <c r="C45" s="27">
        <f t="shared" si="0"/>
        <v>1200000</v>
      </c>
      <c r="D45" s="28">
        <v>1200000</v>
      </c>
      <c r="E45" s="28">
        <v>0</v>
      </c>
      <c r="F45" s="28">
        <v>0</v>
      </c>
      <c r="G45" s="7"/>
    </row>
    <row r="46" spans="1:7">
      <c r="A46" s="25">
        <v>18011100</v>
      </c>
      <c r="B46" s="26" t="s">
        <v>231</v>
      </c>
      <c r="C46" s="27">
        <f t="shared" si="0"/>
        <v>25000</v>
      </c>
      <c r="D46" s="28">
        <v>25000</v>
      </c>
      <c r="E46" s="28"/>
      <c r="F46" s="28"/>
      <c r="G46" s="7"/>
    </row>
    <row r="47" spans="1:7">
      <c r="A47" s="21">
        <v>18030000</v>
      </c>
      <c r="B47" s="22" t="s">
        <v>232</v>
      </c>
      <c r="C47" s="23">
        <f t="shared" si="0"/>
        <v>15000</v>
      </c>
      <c r="D47" s="24">
        <f>SUM(D48:D49)</f>
        <v>15000</v>
      </c>
      <c r="E47" s="24">
        <f>SUM(E48:E49)</f>
        <v>0</v>
      </c>
      <c r="F47" s="24">
        <f>SUM(F48:F49)</f>
        <v>0</v>
      </c>
      <c r="G47" s="7"/>
    </row>
    <row r="48" spans="1:7">
      <c r="A48" s="25">
        <v>18030100</v>
      </c>
      <c r="B48" s="26" t="s">
        <v>233</v>
      </c>
      <c r="C48" s="27">
        <f t="shared" si="0"/>
        <v>12000</v>
      </c>
      <c r="D48" s="28">
        <v>12000</v>
      </c>
      <c r="E48" s="28">
        <v>0</v>
      </c>
      <c r="F48" s="28">
        <v>0</v>
      </c>
      <c r="G48" s="7"/>
    </row>
    <row r="49" spans="1:7">
      <c r="A49" s="25">
        <v>18030200</v>
      </c>
      <c r="B49" s="26" t="s">
        <v>234</v>
      </c>
      <c r="C49" s="27">
        <f t="shared" si="0"/>
        <v>3000</v>
      </c>
      <c r="D49" s="28">
        <v>3000</v>
      </c>
      <c r="E49" s="28">
        <v>0</v>
      </c>
      <c r="F49" s="28">
        <v>0</v>
      </c>
      <c r="G49" s="7"/>
    </row>
    <row r="50" spans="1:7">
      <c r="A50" s="21">
        <v>18050000</v>
      </c>
      <c r="B50" s="22" t="s">
        <v>235</v>
      </c>
      <c r="C50" s="23">
        <f t="shared" si="0"/>
        <v>38380000</v>
      </c>
      <c r="D50" s="24">
        <f>SUM(D51:D53)</f>
        <v>38380000</v>
      </c>
      <c r="E50" s="24">
        <f>SUM(E51:E53)</f>
        <v>0</v>
      </c>
      <c r="F50" s="24">
        <f>SUM(F51:F53)</f>
        <v>0</v>
      </c>
      <c r="G50" s="7"/>
    </row>
    <row r="51" spans="1:7">
      <c r="A51" s="25">
        <v>18050300</v>
      </c>
      <c r="B51" s="26" t="s">
        <v>236</v>
      </c>
      <c r="C51" s="27">
        <f t="shared" si="0"/>
        <v>5600000</v>
      </c>
      <c r="D51" s="28">
        <v>5600000</v>
      </c>
      <c r="E51" s="28">
        <v>0</v>
      </c>
      <c r="F51" s="28">
        <v>0</v>
      </c>
      <c r="G51" s="7"/>
    </row>
    <row r="52" spans="1:7">
      <c r="A52" s="25">
        <v>18050400</v>
      </c>
      <c r="B52" s="26" t="s">
        <v>237</v>
      </c>
      <c r="C52" s="27">
        <f t="shared" si="0"/>
        <v>28780000</v>
      </c>
      <c r="D52" s="28">
        <v>28780000</v>
      </c>
      <c r="E52" s="28">
        <v>0</v>
      </c>
      <c r="F52" s="28">
        <v>0</v>
      </c>
      <c r="G52" s="7"/>
    </row>
    <row r="53" spans="1:7" ht="54" customHeight="1">
      <c r="A53" s="41">
        <v>18050500</v>
      </c>
      <c r="B53" s="26" t="s">
        <v>238</v>
      </c>
      <c r="C53" s="27">
        <f t="shared" si="0"/>
        <v>4000000</v>
      </c>
      <c r="D53" s="28">
        <v>4000000</v>
      </c>
      <c r="E53" s="28">
        <v>0</v>
      </c>
      <c r="F53" s="28">
        <v>0</v>
      </c>
      <c r="G53" s="7"/>
    </row>
    <row r="54" spans="1:7" s="20" customFormat="1" ht="13.5">
      <c r="A54" s="42">
        <v>19000000</v>
      </c>
      <c r="B54" s="43" t="s">
        <v>239</v>
      </c>
      <c r="C54" s="17">
        <f t="shared" si="0"/>
        <v>188000</v>
      </c>
      <c r="D54" s="18">
        <f>D55</f>
        <v>0</v>
      </c>
      <c r="E54" s="18">
        <f>E55</f>
        <v>188000</v>
      </c>
      <c r="F54" s="18">
        <f>F55</f>
        <v>0</v>
      </c>
      <c r="G54" s="19"/>
    </row>
    <row r="55" spans="1:7">
      <c r="A55" s="44">
        <v>19010000</v>
      </c>
      <c r="B55" s="45" t="s">
        <v>240</v>
      </c>
      <c r="C55" s="23">
        <f t="shared" si="0"/>
        <v>188000</v>
      </c>
      <c r="D55" s="24">
        <f>SUM(D56:D58)</f>
        <v>0</v>
      </c>
      <c r="E55" s="24">
        <f>SUM(E56:E58)</f>
        <v>188000</v>
      </c>
      <c r="F55" s="24">
        <f>SUM(F56:F58)</f>
        <v>0</v>
      </c>
      <c r="G55" s="7"/>
    </row>
    <row r="56" spans="1:7" ht="51">
      <c r="A56" s="46">
        <v>19010100</v>
      </c>
      <c r="B56" s="47" t="s">
        <v>241</v>
      </c>
      <c r="C56" s="27">
        <f t="shared" si="0"/>
        <v>90000</v>
      </c>
      <c r="D56" s="38">
        <v>0</v>
      </c>
      <c r="E56" s="38">
        <v>90000</v>
      </c>
      <c r="F56" s="38">
        <v>0</v>
      </c>
      <c r="G56" s="7"/>
    </row>
    <row r="57" spans="1:7" ht="25.5">
      <c r="A57" s="48">
        <v>19010200</v>
      </c>
      <c r="B57" s="36" t="s">
        <v>242</v>
      </c>
      <c r="C57" s="27">
        <f t="shared" si="0"/>
        <v>32000</v>
      </c>
      <c r="D57" s="38">
        <v>0</v>
      </c>
      <c r="E57" s="38">
        <v>32000</v>
      </c>
      <c r="F57" s="38">
        <v>0</v>
      </c>
      <c r="G57" s="7"/>
    </row>
    <row r="58" spans="1:7" ht="51">
      <c r="A58" s="48">
        <v>19010300</v>
      </c>
      <c r="B58" s="36" t="s">
        <v>243</v>
      </c>
      <c r="C58" s="27">
        <f t="shared" si="0"/>
        <v>66000</v>
      </c>
      <c r="D58" s="38">
        <v>0</v>
      </c>
      <c r="E58" s="38">
        <v>66000</v>
      </c>
      <c r="F58" s="38">
        <v>0</v>
      </c>
      <c r="G58" s="7"/>
    </row>
    <row r="59" spans="1:7" s="14" customFormat="1" ht="15.75">
      <c r="A59" s="10">
        <v>20000000</v>
      </c>
      <c r="B59" s="11" t="s">
        <v>244</v>
      </c>
      <c r="C59" s="12">
        <f t="shared" si="0"/>
        <v>11796420</v>
      </c>
      <c r="D59" s="12">
        <f>D60+D67+D77+D80</f>
        <v>5588000</v>
      </c>
      <c r="E59" s="12">
        <f>E60+E67+E77+E80</f>
        <v>6208420</v>
      </c>
      <c r="F59" s="12">
        <f>F60+F67+F77+F80</f>
        <v>0</v>
      </c>
      <c r="G59" s="13"/>
    </row>
    <row r="60" spans="1:7" s="20" customFormat="1" ht="27">
      <c r="A60" s="15">
        <v>21000000</v>
      </c>
      <c r="B60" s="16" t="s">
        <v>245</v>
      </c>
      <c r="C60" s="17">
        <f t="shared" si="0"/>
        <v>208000</v>
      </c>
      <c r="D60" s="18">
        <f>D61+D63</f>
        <v>208000</v>
      </c>
      <c r="E60" s="18">
        <f>E61+E63</f>
        <v>0</v>
      </c>
      <c r="F60" s="18">
        <f>F61+F63</f>
        <v>0</v>
      </c>
      <c r="G60" s="19"/>
    </row>
    <row r="61" spans="1:7" ht="76.5">
      <c r="A61" s="21">
        <v>21010000</v>
      </c>
      <c r="B61" s="22" t="s">
        <v>246</v>
      </c>
      <c r="C61" s="23">
        <f t="shared" si="0"/>
        <v>45000</v>
      </c>
      <c r="D61" s="24">
        <f>D62</f>
        <v>45000</v>
      </c>
      <c r="E61" s="24">
        <f>E62</f>
        <v>0</v>
      </c>
      <c r="F61" s="24">
        <f>F62</f>
        <v>0</v>
      </c>
      <c r="G61" s="7"/>
    </row>
    <row r="62" spans="1:7" ht="38.25">
      <c r="A62" s="25">
        <v>21010300</v>
      </c>
      <c r="B62" s="26" t="s">
        <v>247</v>
      </c>
      <c r="C62" s="27">
        <f t="shared" si="0"/>
        <v>45000</v>
      </c>
      <c r="D62" s="28">
        <v>45000</v>
      </c>
      <c r="E62" s="28">
        <v>0</v>
      </c>
      <c r="F62" s="28">
        <v>0</v>
      </c>
      <c r="G62" s="7"/>
    </row>
    <row r="63" spans="1:7">
      <c r="A63" s="21">
        <v>21080000</v>
      </c>
      <c r="B63" s="22" t="s">
        <v>248</v>
      </c>
      <c r="C63" s="23">
        <f t="shared" si="0"/>
        <v>163000</v>
      </c>
      <c r="D63" s="24">
        <f>SUM(D64:D66)</f>
        <v>163000</v>
      </c>
      <c r="E63" s="24">
        <f>SUM(E64:E66)</f>
        <v>0</v>
      </c>
      <c r="F63" s="24">
        <f>SUM(F64:F66)</f>
        <v>0</v>
      </c>
      <c r="G63" s="7"/>
    </row>
    <row r="64" spans="1:7">
      <c r="A64" s="25">
        <v>21081100</v>
      </c>
      <c r="B64" s="26" t="s">
        <v>249</v>
      </c>
      <c r="C64" s="27">
        <f t="shared" si="0"/>
        <v>95000</v>
      </c>
      <c r="D64" s="28">
        <v>95000</v>
      </c>
      <c r="E64" s="28">
        <v>0</v>
      </c>
      <c r="F64" s="28">
        <v>0</v>
      </c>
      <c r="G64" s="7"/>
    </row>
    <row r="65" spans="1:7" ht="38.25">
      <c r="A65" s="25">
        <v>21081500</v>
      </c>
      <c r="B65" s="26" t="s">
        <v>250</v>
      </c>
      <c r="C65" s="27">
        <f t="shared" si="0"/>
        <v>41000</v>
      </c>
      <c r="D65" s="28">
        <v>41000</v>
      </c>
      <c r="E65" s="28">
        <v>0</v>
      </c>
      <c r="F65" s="28">
        <v>0</v>
      </c>
      <c r="G65" s="7"/>
    </row>
    <row r="66" spans="1:7">
      <c r="A66" s="25">
        <v>21081700</v>
      </c>
      <c r="B66" s="26" t="s">
        <v>251</v>
      </c>
      <c r="C66" s="27">
        <f t="shared" si="0"/>
        <v>27000</v>
      </c>
      <c r="D66" s="28">
        <v>27000</v>
      </c>
      <c r="E66" s="28">
        <v>0</v>
      </c>
      <c r="F66" s="28">
        <v>0</v>
      </c>
      <c r="G66" s="7"/>
    </row>
    <row r="67" spans="1:7" s="20" customFormat="1" ht="27">
      <c r="A67" s="15">
        <v>22000000</v>
      </c>
      <c r="B67" s="16" t="s">
        <v>252</v>
      </c>
      <c r="C67" s="17">
        <f t="shared" si="0"/>
        <v>5330000</v>
      </c>
      <c r="D67" s="18">
        <f>D68+D72+D74</f>
        <v>5330000</v>
      </c>
      <c r="E67" s="18">
        <f>E68+E72+E74</f>
        <v>0</v>
      </c>
      <c r="F67" s="18">
        <f>F68+F72+F74</f>
        <v>0</v>
      </c>
      <c r="G67" s="19"/>
    </row>
    <row r="68" spans="1:7">
      <c r="A68" s="21">
        <v>22010000</v>
      </c>
      <c r="B68" s="22" t="s">
        <v>253</v>
      </c>
      <c r="C68" s="23">
        <f t="shared" si="0"/>
        <v>4620000</v>
      </c>
      <c r="D68" s="24">
        <f>SUM(D69:D71)</f>
        <v>4620000</v>
      </c>
      <c r="E68" s="24">
        <f>SUM(E69:E71)</f>
        <v>0</v>
      </c>
      <c r="F68" s="24">
        <f>SUM(F69:F71)</f>
        <v>0</v>
      </c>
      <c r="G68" s="7"/>
    </row>
    <row r="69" spans="1:7" ht="38.25">
      <c r="A69" s="25">
        <v>22010300</v>
      </c>
      <c r="B69" s="26" t="s">
        <v>254</v>
      </c>
      <c r="C69" s="27">
        <f t="shared" si="0"/>
        <v>70000</v>
      </c>
      <c r="D69" s="28">
        <v>70000</v>
      </c>
      <c r="E69" s="28">
        <v>0</v>
      </c>
      <c r="F69" s="28">
        <v>0</v>
      </c>
      <c r="G69" s="7"/>
    </row>
    <row r="70" spans="1:7">
      <c r="A70" s="25">
        <v>22012500</v>
      </c>
      <c r="B70" s="26" t="s">
        <v>255</v>
      </c>
      <c r="C70" s="27">
        <f t="shared" si="0"/>
        <v>3550000</v>
      </c>
      <c r="D70" s="28">
        <v>3550000</v>
      </c>
      <c r="E70" s="28">
        <v>0</v>
      </c>
      <c r="F70" s="28">
        <v>0</v>
      </c>
      <c r="G70" s="7"/>
    </row>
    <row r="71" spans="1:7" ht="25.5">
      <c r="A71" s="25">
        <v>22012600</v>
      </c>
      <c r="B71" s="26" t="s">
        <v>256</v>
      </c>
      <c r="C71" s="27">
        <f t="shared" si="0"/>
        <v>1000000</v>
      </c>
      <c r="D71" s="28">
        <v>1000000</v>
      </c>
      <c r="E71" s="28">
        <v>0</v>
      </c>
      <c r="F71" s="28">
        <v>0</v>
      </c>
      <c r="G71" s="7"/>
    </row>
    <row r="72" spans="1:7" ht="38.25">
      <c r="A72" s="21">
        <v>22080000</v>
      </c>
      <c r="B72" s="22" t="s">
        <v>257</v>
      </c>
      <c r="C72" s="23">
        <f t="shared" si="0"/>
        <v>700000</v>
      </c>
      <c r="D72" s="24">
        <f>SUM(D73)</f>
        <v>700000</v>
      </c>
      <c r="E72" s="24">
        <f>SUM(E73)</f>
        <v>0</v>
      </c>
      <c r="F72" s="24">
        <f>SUM(F73)</f>
        <v>0</v>
      </c>
      <c r="G72" s="7"/>
    </row>
    <row r="73" spans="1:7" ht="38.25">
      <c r="A73" s="25">
        <v>22080400</v>
      </c>
      <c r="B73" s="26" t="s">
        <v>258</v>
      </c>
      <c r="C73" s="27">
        <f t="shared" si="0"/>
        <v>700000</v>
      </c>
      <c r="D73" s="28">
        <v>700000</v>
      </c>
      <c r="E73" s="28">
        <v>0</v>
      </c>
      <c r="F73" s="28">
        <v>0</v>
      </c>
      <c r="G73" s="7"/>
    </row>
    <row r="74" spans="1:7">
      <c r="A74" s="21">
        <v>22090000</v>
      </c>
      <c r="B74" s="22" t="s">
        <v>259</v>
      </c>
      <c r="C74" s="23">
        <f t="shared" si="0"/>
        <v>10000</v>
      </c>
      <c r="D74" s="24">
        <f>SUM(D75:D76)</f>
        <v>10000</v>
      </c>
      <c r="E74" s="24">
        <f>SUM(E75:E76)</f>
        <v>0</v>
      </c>
      <c r="F74" s="24">
        <f>SUM(F75:F76)</f>
        <v>0</v>
      </c>
      <c r="G74" s="7"/>
    </row>
    <row r="75" spans="1:7" ht="38.25">
      <c r="A75" s="25">
        <v>22090100</v>
      </c>
      <c r="B75" s="26" t="s">
        <v>260</v>
      </c>
      <c r="C75" s="27">
        <f t="shared" si="0"/>
        <v>2000</v>
      </c>
      <c r="D75" s="28">
        <v>2000</v>
      </c>
      <c r="E75" s="28">
        <v>0</v>
      </c>
      <c r="F75" s="28">
        <v>0</v>
      </c>
      <c r="G75" s="7"/>
    </row>
    <row r="76" spans="1:7" ht="38.25">
      <c r="A76" s="25">
        <v>22090400</v>
      </c>
      <c r="B76" s="26" t="s">
        <v>261</v>
      </c>
      <c r="C76" s="27">
        <f t="shared" si="0"/>
        <v>8000</v>
      </c>
      <c r="D76" s="28">
        <v>8000</v>
      </c>
      <c r="E76" s="28">
        <v>0</v>
      </c>
      <c r="F76" s="28">
        <v>0</v>
      </c>
      <c r="G76" s="7"/>
    </row>
    <row r="77" spans="1:7" s="20" customFormat="1" ht="13.5">
      <c r="A77" s="15">
        <v>24000000</v>
      </c>
      <c r="B77" s="16" t="s">
        <v>262</v>
      </c>
      <c r="C77" s="17">
        <f t="shared" si="0"/>
        <v>50000</v>
      </c>
      <c r="D77" s="18">
        <f t="shared" ref="D77:F78" si="1">SUM(D78)</f>
        <v>50000</v>
      </c>
      <c r="E77" s="18">
        <f t="shared" si="1"/>
        <v>0</v>
      </c>
      <c r="F77" s="18">
        <f t="shared" si="1"/>
        <v>0</v>
      </c>
      <c r="G77" s="19"/>
    </row>
    <row r="78" spans="1:7">
      <c r="A78" s="21">
        <v>24060000</v>
      </c>
      <c r="B78" s="22" t="s">
        <v>248</v>
      </c>
      <c r="C78" s="23">
        <f t="shared" si="0"/>
        <v>50000</v>
      </c>
      <c r="D78" s="24">
        <f t="shared" si="1"/>
        <v>50000</v>
      </c>
      <c r="E78" s="24">
        <f t="shared" si="1"/>
        <v>0</v>
      </c>
      <c r="F78" s="24">
        <f t="shared" si="1"/>
        <v>0</v>
      </c>
      <c r="G78" s="7"/>
    </row>
    <row r="79" spans="1:7">
      <c r="A79" s="25">
        <v>24060300</v>
      </c>
      <c r="B79" s="26" t="s">
        <v>248</v>
      </c>
      <c r="C79" s="27">
        <f t="shared" si="0"/>
        <v>50000</v>
      </c>
      <c r="D79" s="28">
        <v>50000</v>
      </c>
      <c r="E79" s="28">
        <v>0</v>
      </c>
      <c r="F79" s="28">
        <v>0</v>
      </c>
      <c r="G79" s="7"/>
    </row>
    <row r="80" spans="1:7" s="20" customFormat="1" ht="13.5">
      <c r="A80" s="15">
        <v>25000000</v>
      </c>
      <c r="B80" s="16" t="s">
        <v>263</v>
      </c>
      <c r="C80" s="17">
        <f t="shared" si="0"/>
        <v>6208420</v>
      </c>
      <c r="D80" s="18">
        <f>D81+D86</f>
        <v>0</v>
      </c>
      <c r="E80" s="18">
        <f>E81+E86</f>
        <v>6208420</v>
      </c>
      <c r="F80" s="18">
        <f>F81+F86</f>
        <v>0</v>
      </c>
      <c r="G80" s="19"/>
    </row>
    <row r="81" spans="1:7" ht="25.5">
      <c r="A81" s="21">
        <v>25010000</v>
      </c>
      <c r="B81" s="22" t="s">
        <v>264</v>
      </c>
      <c r="C81" s="23">
        <f t="shared" si="0"/>
        <v>5308420</v>
      </c>
      <c r="D81" s="24">
        <f>SUM(D82:D85)</f>
        <v>0</v>
      </c>
      <c r="E81" s="24">
        <f>SUM(E82:E85)</f>
        <v>5308420</v>
      </c>
      <c r="F81" s="24">
        <f>SUM(F82:F85)</f>
        <v>0</v>
      </c>
      <c r="G81" s="7"/>
    </row>
    <row r="82" spans="1:7" ht="25.5">
      <c r="A82" s="25">
        <v>25010100</v>
      </c>
      <c r="B82" s="26" t="s">
        <v>265</v>
      </c>
      <c r="C82" s="27">
        <f t="shared" si="0"/>
        <v>5224520</v>
      </c>
      <c r="D82" s="28">
        <v>0</v>
      </c>
      <c r="E82" s="28">
        <v>5224520</v>
      </c>
      <c r="F82" s="28">
        <v>0</v>
      </c>
      <c r="G82" s="7"/>
    </row>
    <row r="83" spans="1:7" ht="25.5">
      <c r="A83" s="25">
        <v>25010200</v>
      </c>
      <c r="B83" s="26" t="s">
        <v>266</v>
      </c>
      <c r="C83" s="27">
        <f t="shared" ref="C83:C106" si="2">D83+E83</f>
        <v>2100</v>
      </c>
      <c r="D83" s="28">
        <v>0</v>
      </c>
      <c r="E83" s="28">
        <v>2100</v>
      </c>
      <c r="F83" s="28">
        <v>0</v>
      </c>
      <c r="G83" s="7"/>
    </row>
    <row r="84" spans="1:7" ht="38.25">
      <c r="A84" s="25">
        <v>25010300</v>
      </c>
      <c r="B84" s="26" t="s">
        <v>267</v>
      </c>
      <c r="C84" s="27">
        <f t="shared" si="2"/>
        <v>79600</v>
      </c>
      <c r="D84" s="28">
        <v>0</v>
      </c>
      <c r="E84" s="28">
        <v>79600</v>
      </c>
      <c r="F84" s="28">
        <v>0</v>
      </c>
      <c r="G84" s="7"/>
    </row>
    <row r="85" spans="1:7" ht="38.25">
      <c r="A85" s="25">
        <v>25010400</v>
      </c>
      <c r="B85" s="26" t="s">
        <v>268</v>
      </c>
      <c r="C85" s="27">
        <f t="shared" si="2"/>
        <v>2200</v>
      </c>
      <c r="D85" s="28">
        <v>0</v>
      </c>
      <c r="E85" s="28">
        <v>2200</v>
      </c>
      <c r="F85" s="28">
        <v>0</v>
      </c>
      <c r="G85" s="7"/>
    </row>
    <row r="86" spans="1:7" ht="18.75" customHeight="1">
      <c r="A86" s="21">
        <v>25020000</v>
      </c>
      <c r="B86" s="22" t="s">
        <v>269</v>
      </c>
      <c r="C86" s="23">
        <f t="shared" si="2"/>
        <v>900000</v>
      </c>
      <c r="D86" s="24">
        <f>SUM(D87)</f>
        <v>0</v>
      </c>
      <c r="E86" s="24">
        <f>SUM(E87)</f>
        <v>900000</v>
      </c>
      <c r="F86" s="24">
        <f>SUM(F87)</f>
        <v>0</v>
      </c>
      <c r="G86" s="7"/>
    </row>
    <row r="87" spans="1:7" ht="89.25">
      <c r="A87" s="25">
        <v>25020200</v>
      </c>
      <c r="B87" s="26" t="s">
        <v>270</v>
      </c>
      <c r="C87" s="27">
        <f t="shared" si="2"/>
        <v>900000</v>
      </c>
      <c r="D87" s="28">
        <v>0</v>
      </c>
      <c r="E87" s="28">
        <v>900000</v>
      </c>
      <c r="F87" s="28">
        <v>0</v>
      </c>
      <c r="G87" s="7"/>
    </row>
    <row r="88" spans="1:7" s="14" customFormat="1" ht="21" customHeight="1">
      <c r="A88" s="49">
        <v>30000000</v>
      </c>
      <c r="B88" s="50" t="s">
        <v>271</v>
      </c>
      <c r="C88" s="51">
        <f>SUM(D88:E88)</f>
        <v>1706000</v>
      </c>
      <c r="D88" s="52">
        <f>D89</f>
        <v>0</v>
      </c>
      <c r="E88" s="52">
        <f>E89</f>
        <v>1706000</v>
      </c>
      <c r="F88" s="52">
        <f>F89</f>
        <v>1706000</v>
      </c>
      <c r="G88" s="13"/>
    </row>
    <row r="89" spans="1:7" s="20" customFormat="1" ht="26.25" customHeight="1">
      <c r="A89" s="53">
        <v>33000000</v>
      </c>
      <c r="B89" s="54" t="s">
        <v>272</v>
      </c>
      <c r="C89" s="55">
        <f>SUM(D89:E89)</f>
        <v>1706000</v>
      </c>
      <c r="D89" s="56">
        <f t="shared" ref="D89:F90" si="3">D90</f>
        <v>0</v>
      </c>
      <c r="E89" s="56">
        <f t="shared" si="3"/>
        <v>1706000</v>
      </c>
      <c r="F89" s="56">
        <f t="shared" si="3"/>
        <v>1706000</v>
      </c>
      <c r="G89" s="19"/>
    </row>
    <row r="90" spans="1:7" s="40" customFormat="1" ht="21" customHeight="1">
      <c r="A90" s="57">
        <v>33010000</v>
      </c>
      <c r="B90" s="58" t="s">
        <v>273</v>
      </c>
      <c r="C90" s="59">
        <f>SUM(D90:E90)</f>
        <v>1706000</v>
      </c>
      <c r="D90" s="60">
        <f t="shared" si="3"/>
        <v>0</v>
      </c>
      <c r="E90" s="60">
        <f t="shared" si="3"/>
        <v>1706000</v>
      </c>
      <c r="F90" s="60">
        <f t="shared" si="3"/>
        <v>1706000</v>
      </c>
      <c r="G90" s="39"/>
    </row>
    <row r="91" spans="1:7" s="40" customFormat="1" ht="63.75">
      <c r="A91" s="61">
        <v>33010100</v>
      </c>
      <c r="B91" s="62" t="s">
        <v>274</v>
      </c>
      <c r="C91" s="63">
        <f>SUM(D91:E91)</f>
        <v>1706000</v>
      </c>
      <c r="D91" s="64">
        <v>0</v>
      </c>
      <c r="E91" s="64">
        <v>1706000</v>
      </c>
      <c r="F91" s="64">
        <v>1706000</v>
      </c>
      <c r="G91" s="39"/>
    </row>
    <row r="92" spans="1:7" s="14" customFormat="1" ht="31.5">
      <c r="A92" s="10"/>
      <c r="B92" s="65" t="s">
        <v>275</v>
      </c>
      <c r="C92" s="12">
        <f t="shared" si="2"/>
        <v>275391420</v>
      </c>
      <c r="D92" s="12">
        <f>D13+D59+D88</f>
        <v>267289000</v>
      </c>
      <c r="E92" s="12">
        <f>E13+E59+E88</f>
        <v>8102420</v>
      </c>
      <c r="F92" s="12">
        <f>F13+F59+F88</f>
        <v>1706000</v>
      </c>
      <c r="G92" s="13"/>
    </row>
    <row r="93" spans="1:7" s="14" customFormat="1" ht="15.75">
      <c r="A93" s="66">
        <v>40000000</v>
      </c>
      <c r="B93" s="67" t="s">
        <v>276</v>
      </c>
      <c r="C93" s="12">
        <f t="shared" si="2"/>
        <v>143474080</v>
      </c>
      <c r="D93" s="68">
        <f>D94</f>
        <v>143474080</v>
      </c>
      <c r="E93" s="68">
        <f>E94</f>
        <v>0</v>
      </c>
      <c r="F93" s="68">
        <f>F94</f>
        <v>0</v>
      </c>
      <c r="G93" s="13"/>
    </row>
    <row r="94" spans="1:7" s="20" customFormat="1" ht="13.5">
      <c r="A94" s="15">
        <v>41000000</v>
      </c>
      <c r="B94" s="16" t="s">
        <v>277</v>
      </c>
      <c r="C94" s="17">
        <f t="shared" si="2"/>
        <v>143474080</v>
      </c>
      <c r="D94" s="18">
        <f>D95+D97+D99+D101</f>
        <v>143474080</v>
      </c>
      <c r="E94" s="18">
        <f t="shared" ref="E94:F94" si="4">E95+E97+E99+E101</f>
        <v>0</v>
      </c>
      <c r="F94" s="18">
        <f t="shared" si="4"/>
        <v>0</v>
      </c>
      <c r="G94" s="19"/>
    </row>
    <row r="95" spans="1:7">
      <c r="A95" s="21">
        <v>41020000</v>
      </c>
      <c r="B95" s="22" t="s">
        <v>278</v>
      </c>
      <c r="C95" s="23">
        <f t="shared" si="2"/>
        <v>10902000</v>
      </c>
      <c r="D95" s="24">
        <f>D96</f>
        <v>10902000</v>
      </c>
      <c r="E95" s="24">
        <f>E96</f>
        <v>0</v>
      </c>
      <c r="F95" s="24">
        <f>F96</f>
        <v>0</v>
      </c>
      <c r="G95" s="7"/>
    </row>
    <row r="96" spans="1:7">
      <c r="A96" s="25">
        <v>41020100</v>
      </c>
      <c r="B96" s="26" t="s">
        <v>279</v>
      </c>
      <c r="C96" s="27">
        <f t="shared" si="2"/>
        <v>10902000</v>
      </c>
      <c r="D96" s="28">
        <v>10902000</v>
      </c>
      <c r="E96" s="28">
        <v>0</v>
      </c>
      <c r="F96" s="28">
        <v>0</v>
      </c>
      <c r="G96" s="7"/>
    </row>
    <row r="97" spans="1:7">
      <c r="A97" s="21">
        <v>41030000</v>
      </c>
      <c r="B97" s="22" t="s">
        <v>280</v>
      </c>
      <c r="C97" s="23">
        <f t="shared" si="2"/>
        <v>124294100</v>
      </c>
      <c r="D97" s="24">
        <f>D98</f>
        <v>124294100</v>
      </c>
      <c r="E97" s="24">
        <f>E98</f>
        <v>0</v>
      </c>
      <c r="F97" s="24">
        <f>F98</f>
        <v>0</v>
      </c>
      <c r="G97" s="7"/>
    </row>
    <row r="98" spans="1:7" ht="25.5">
      <c r="A98" s="25">
        <v>41033900</v>
      </c>
      <c r="B98" s="26" t="s">
        <v>281</v>
      </c>
      <c r="C98" s="27">
        <f t="shared" si="2"/>
        <v>124294100</v>
      </c>
      <c r="D98" s="28">
        <v>124294100</v>
      </c>
      <c r="E98" s="28">
        <v>0</v>
      </c>
      <c r="F98" s="28">
        <v>0</v>
      </c>
      <c r="G98" s="7"/>
    </row>
    <row r="99" spans="1:7" ht="25.5">
      <c r="A99" s="21">
        <v>41040000</v>
      </c>
      <c r="B99" s="22" t="s">
        <v>282</v>
      </c>
      <c r="C99" s="23">
        <f t="shared" si="2"/>
        <v>5320000</v>
      </c>
      <c r="D99" s="24">
        <f>D100</f>
        <v>5320000</v>
      </c>
      <c r="E99" s="24">
        <f>E100</f>
        <v>0</v>
      </c>
      <c r="F99" s="24">
        <f>F100</f>
        <v>0</v>
      </c>
      <c r="G99" s="7"/>
    </row>
    <row r="100" spans="1:7" ht="76.5">
      <c r="A100" s="25">
        <v>41040500</v>
      </c>
      <c r="B100" s="26" t="s">
        <v>416</v>
      </c>
      <c r="C100" s="27">
        <f t="shared" si="2"/>
        <v>5320000</v>
      </c>
      <c r="D100" s="28">
        <v>5320000</v>
      </c>
      <c r="E100" s="28">
        <v>0</v>
      </c>
      <c r="F100" s="28">
        <v>0</v>
      </c>
      <c r="G100" s="7"/>
    </row>
    <row r="101" spans="1:7" s="33" customFormat="1" ht="25.5">
      <c r="A101" s="29">
        <v>41050000</v>
      </c>
      <c r="B101" s="30" t="s">
        <v>283</v>
      </c>
      <c r="C101" s="31">
        <f t="shared" si="2"/>
        <v>2957980</v>
      </c>
      <c r="D101" s="32">
        <f>SUM(D102:D105)</f>
        <v>2957980</v>
      </c>
      <c r="E101" s="32">
        <f t="shared" ref="E101:F101" si="5">SUM(E102:E105)</f>
        <v>0</v>
      </c>
      <c r="F101" s="32">
        <f t="shared" si="5"/>
        <v>0</v>
      </c>
    </row>
    <row r="102" spans="1:7" s="7" customFormat="1" ht="45.6" customHeight="1">
      <c r="A102" s="25">
        <v>41051000</v>
      </c>
      <c r="B102" s="26" t="s">
        <v>284</v>
      </c>
      <c r="C102" s="27">
        <f t="shared" si="2"/>
        <v>1170180</v>
      </c>
      <c r="D102" s="28">
        <v>1170180</v>
      </c>
      <c r="E102" s="28"/>
      <c r="F102" s="28"/>
    </row>
    <row r="103" spans="1:7" ht="38.25">
      <c r="A103" s="25">
        <v>41051200</v>
      </c>
      <c r="B103" s="26" t="s">
        <v>285</v>
      </c>
      <c r="C103" s="27">
        <f t="shared" si="2"/>
        <v>589000</v>
      </c>
      <c r="D103" s="28">
        <v>589000</v>
      </c>
      <c r="E103" s="28"/>
      <c r="F103" s="28"/>
      <c r="G103" s="7"/>
    </row>
    <row r="104" spans="1:7">
      <c r="A104" s="25">
        <v>41053900</v>
      </c>
      <c r="B104" s="26" t="s">
        <v>557</v>
      </c>
      <c r="C104" s="27">
        <f t="shared" si="2"/>
        <v>498800</v>
      </c>
      <c r="D104" s="28">
        <v>498800</v>
      </c>
      <c r="E104" s="28"/>
      <c r="F104" s="28"/>
      <c r="G104" s="7"/>
    </row>
    <row r="105" spans="1:7" ht="63.75">
      <c r="A105" s="25">
        <v>41058400</v>
      </c>
      <c r="B105" s="631" t="s">
        <v>583</v>
      </c>
      <c r="C105" s="27">
        <f t="shared" si="2"/>
        <v>700000</v>
      </c>
      <c r="D105" s="28">
        <v>700000</v>
      </c>
      <c r="E105" s="28">
        <v>0</v>
      </c>
      <c r="F105" s="28">
        <v>0</v>
      </c>
      <c r="G105" s="7"/>
    </row>
    <row r="106" spans="1:7" s="14" customFormat="1" ht="15.75">
      <c r="A106" s="69" t="s">
        <v>182</v>
      </c>
      <c r="B106" s="70" t="s">
        <v>286</v>
      </c>
      <c r="C106" s="12">
        <f t="shared" si="2"/>
        <v>418865500</v>
      </c>
      <c r="D106" s="12">
        <f>D92+D93</f>
        <v>410763080</v>
      </c>
      <c r="E106" s="12">
        <f>E92+E93</f>
        <v>8102420</v>
      </c>
      <c r="F106" s="12">
        <f>F92+F93</f>
        <v>1706000</v>
      </c>
      <c r="G106" s="13"/>
    </row>
    <row r="109" spans="1:7" ht="15.75">
      <c r="B109" s="396" t="s">
        <v>555</v>
      </c>
      <c r="C109" s="13"/>
      <c r="D109" s="13" t="s">
        <v>554</v>
      </c>
      <c r="E109" s="397"/>
      <c r="F109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Normal="100" workbookViewId="0">
      <selection activeCell="E2" sqref="E2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385</v>
      </c>
      <c r="E1" s="661" t="s">
        <v>595</v>
      </c>
      <c r="F1" s="662"/>
      <c r="G1" s="662"/>
      <c r="H1" s="104"/>
      <c r="I1" s="104"/>
    </row>
    <row r="2" spans="2:10" ht="1.9" customHeight="1"/>
    <row r="3" spans="2:10" ht="40.5" customHeight="1">
      <c r="B3" s="663" t="s">
        <v>439</v>
      </c>
      <c r="C3" s="664"/>
      <c r="D3" s="664"/>
      <c r="E3" s="664"/>
      <c r="F3" s="664"/>
      <c r="G3" s="664"/>
      <c r="H3" s="106"/>
      <c r="I3" s="106"/>
      <c r="J3" s="106"/>
    </row>
    <row r="4" spans="2:10" ht="18">
      <c r="C4" s="676" t="s">
        <v>438</v>
      </c>
      <c r="D4" s="677"/>
      <c r="E4" s="677"/>
      <c r="F4" s="677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65" t="s">
        <v>196</v>
      </c>
      <c r="C8" s="668" t="s">
        <v>309</v>
      </c>
      <c r="D8" s="659" t="s">
        <v>367</v>
      </c>
      <c r="E8" s="671" t="s">
        <v>8</v>
      </c>
      <c r="F8" s="109" t="s">
        <v>15</v>
      </c>
      <c r="G8" s="110"/>
    </row>
    <row r="9" spans="2:10">
      <c r="B9" s="666"/>
      <c r="C9" s="669"/>
      <c r="D9" s="660"/>
      <c r="E9" s="672"/>
      <c r="F9" s="674" t="s">
        <v>310</v>
      </c>
      <c r="G9" s="674" t="s">
        <v>311</v>
      </c>
    </row>
    <row r="10" spans="2:10" ht="13.5" thickBot="1">
      <c r="B10" s="667"/>
      <c r="C10" s="670"/>
      <c r="D10" s="660"/>
      <c r="E10" s="673"/>
      <c r="F10" s="675"/>
      <c r="G10" s="675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8565596.2899999991</v>
      </c>
      <c r="E12" s="404">
        <f>SUM(E14-F16-E15)</f>
        <v>-14803706</v>
      </c>
      <c r="F12" s="405">
        <f>SUM(F15+F13)</f>
        <v>23369302.289999999</v>
      </c>
      <c r="G12" s="169">
        <f>SUM(G15+G13)</f>
        <v>22653182</v>
      </c>
    </row>
    <row r="13" spans="2:10">
      <c r="B13" s="143">
        <v>208000</v>
      </c>
      <c r="C13" s="135" t="s">
        <v>313</v>
      </c>
      <c r="D13" s="522">
        <f t="shared" ref="D13:D30" si="0">E13+F13</f>
        <v>8565596.2899999991</v>
      </c>
      <c r="E13" s="406">
        <f>SUM(E14-F16-E15)</f>
        <v>-14803706</v>
      </c>
      <c r="F13" s="407">
        <f>SUM(F16+F14)</f>
        <v>23369302.289999999</v>
      </c>
      <c r="G13" s="407">
        <f>SUM(G16+G14)</f>
        <v>22653182</v>
      </c>
    </row>
    <row r="14" spans="2:10">
      <c r="B14" s="120">
        <v>208100</v>
      </c>
      <c r="C14" s="122" t="s">
        <v>314</v>
      </c>
      <c r="D14" s="146">
        <f t="shared" si="0"/>
        <v>8865596.2899999991</v>
      </c>
      <c r="E14" s="147">
        <v>5949476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-20453182</v>
      </c>
      <c r="F16" s="148">
        <v>20453182</v>
      </c>
      <c r="G16" s="148">
        <v>20453182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6444166.2899999991</v>
      </c>
      <c r="E20" s="152">
        <f>SUM(E13)</f>
        <v>-14803706</v>
      </c>
      <c r="F20" s="153">
        <f>SUM(F12+F17)</f>
        <v>21247872.289999999</v>
      </c>
      <c r="G20" s="153">
        <f>SUM(G12+G17)</f>
        <v>20531752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8565596.2899999991</v>
      </c>
      <c r="E25" s="162">
        <f>SUM(E13)</f>
        <v>-14803706</v>
      </c>
      <c r="F25" s="156">
        <f>SUM(F13)</f>
        <v>23369302.289999999</v>
      </c>
      <c r="G25" s="156">
        <f>SUM(G13)</f>
        <v>22653182</v>
      </c>
    </row>
    <row r="26" spans="2:7">
      <c r="B26" s="114">
        <v>602000</v>
      </c>
      <c r="C26" s="139" t="s">
        <v>322</v>
      </c>
      <c r="D26" s="163">
        <f t="shared" si="0"/>
        <v>8565596.2899999991</v>
      </c>
      <c r="E26" s="164">
        <f>SUM(E13)</f>
        <v>-14803706</v>
      </c>
      <c r="F26" s="164">
        <f>SUM(F12)</f>
        <v>23369302.289999999</v>
      </c>
      <c r="G26" s="164">
        <f>SUM(G12)</f>
        <v>22653182</v>
      </c>
    </row>
    <row r="27" spans="2:7">
      <c r="B27" s="120">
        <v>602100</v>
      </c>
      <c r="C27" s="122" t="s">
        <v>314</v>
      </c>
      <c r="D27" s="146">
        <f t="shared" si="0"/>
        <v>8865596.2899999991</v>
      </c>
      <c r="E27" s="165">
        <f>SUM(E14)</f>
        <v>5949476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-20453182</v>
      </c>
      <c r="F29" s="167">
        <f>SUM(F16)</f>
        <v>20453182</v>
      </c>
      <c r="G29" s="167">
        <f>SUM(G16)</f>
        <v>20453182</v>
      </c>
    </row>
    <row r="30" spans="2:7" ht="14.45" customHeight="1" thickBot="1">
      <c r="B30" s="111"/>
      <c r="C30" s="141" t="s">
        <v>324</v>
      </c>
      <c r="D30" s="154">
        <f t="shared" si="0"/>
        <v>6444166.2899999991</v>
      </c>
      <c r="E30" s="168">
        <f>SUM(E13)</f>
        <v>-14803706</v>
      </c>
      <c r="F30" s="168">
        <f>F22+F25</f>
        <v>21247872.289999999</v>
      </c>
      <c r="G30" s="169">
        <f>G22+G25</f>
        <v>20531752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</row>
    <row r="35" spans="2:15">
      <c r="B35" s="65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</row>
    <row r="36" spans="2:15" ht="18.75">
      <c r="C36" s="599" t="s">
        <v>555</v>
      </c>
      <c r="D36" s="599"/>
      <c r="E36" s="599" t="s">
        <v>554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5"/>
  <sheetViews>
    <sheetView zoomScale="63" zoomScaleNormal="63" workbookViewId="0">
      <pane xSplit="4" ySplit="15" topLeftCell="E129" activePane="bottomRight" state="frozen"/>
      <selection pane="topRight" activeCell="E1" sqref="E1"/>
      <selection pane="bottomLeft" activeCell="A13" sqref="A13"/>
      <selection pane="bottomRight" activeCell="D60" sqref="D60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586</v>
      </c>
      <c r="N1" s="13"/>
      <c r="O1" s="13"/>
    </row>
    <row r="2" spans="1:40" ht="15.75">
      <c r="M2" s="13" t="s">
        <v>552</v>
      </c>
      <c r="N2" s="13"/>
      <c r="O2" s="13"/>
    </row>
    <row r="3" spans="1:40" ht="15.75">
      <c r="M3" s="13" t="s">
        <v>594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385</v>
      </c>
    </row>
    <row r="6" spans="1:40" ht="18.75">
      <c r="A6" s="678" t="s">
        <v>464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T6" s="530" t="s">
        <v>0</v>
      </c>
    </row>
    <row r="7" spans="1:40" ht="22.5">
      <c r="A7" s="678" t="s">
        <v>465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R7" s="682" t="s">
        <v>385</v>
      </c>
      <c r="S7" s="682"/>
      <c r="T7" s="682"/>
      <c r="U7" s="682"/>
      <c r="V7" s="682"/>
      <c r="W7" s="682"/>
      <c r="X7" s="682"/>
      <c r="Y7" s="682"/>
    </row>
    <row r="8" spans="1:40" ht="22.5">
      <c r="A8" s="628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R8" s="630"/>
      <c r="S8" s="630"/>
      <c r="T8" s="630"/>
      <c r="U8" s="630"/>
      <c r="V8" s="630"/>
      <c r="W8" s="630"/>
      <c r="X8" s="630"/>
      <c r="Y8" s="630"/>
    </row>
    <row r="9" spans="1:40" ht="22.5">
      <c r="A9" s="628"/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R9" s="630"/>
      <c r="S9" s="630"/>
      <c r="T9" s="630"/>
      <c r="U9" s="630"/>
      <c r="V9" s="630"/>
      <c r="W9" s="630"/>
      <c r="X9" s="630"/>
      <c r="Y9" s="630"/>
    </row>
    <row r="10" spans="1:40">
      <c r="A10" s="531" t="s">
        <v>1</v>
      </c>
    </row>
    <row r="11" spans="1:40">
      <c r="A11" t="s">
        <v>2</v>
      </c>
      <c r="P11" s="1" t="s">
        <v>3</v>
      </c>
    </row>
    <row r="12" spans="1:40" ht="15.6" customHeight="1">
      <c r="A12" s="680" t="s">
        <v>4</v>
      </c>
      <c r="B12" s="680" t="s">
        <v>5</v>
      </c>
      <c r="C12" s="680" t="s">
        <v>6</v>
      </c>
      <c r="D12" s="680" t="s">
        <v>7</v>
      </c>
      <c r="E12" s="681" t="s">
        <v>8</v>
      </c>
      <c r="F12" s="681"/>
      <c r="G12" s="681"/>
      <c r="H12" s="681"/>
      <c r="I12" s="681"/>
      <c r="J12" s="681" t="s">
        <v>15</v>
      </c>
      <c r="K12" s="681"/>
      <c r="L12" s="681"/>
      <c r="M12" s="681"/>
      <c r="N12" s="681"/>
      <c r="O12" s="681"/>
      <c r="P12" s="681" t="s">
        <v>17</v>
      </c>
      <c r="Q12" s="680" t="s">
        <v>8</v>
      </c>
      <c r="R12" s="680"/>
      <c r="S12" s="680"/>
      <c r="T12" s="680"/>
      <c r="U12" s="680"/>
      <c r="V12" s="680" t="s">
        <v>15</v>
      </c>
      <c r="W12" s="680"/>
      <c r="X12" s="680"/>
      <c r="Y12" s="680"/>
      <c r="Z12" s="680"/>
      <c r="AA12" s="680"/>
      <c r="AB12" s="684" t="s">
        <v>17</v>
      </c>
      <c r="AC12" s="683" t="s">
        <v>8</v>
      </c>
      <c r="AD12" s="683"/>
      <c r="AE12" s="683"/>
      <c r="AF12" s="683"/>
      <c r="AG12" s="683"/>
      <c r="AH12" s="683" t="s">
        <v>15</v>
      </c>
      <c r="AI12" s="683"/>
      <c r="AJ12" s="683"/>
      <c r="AK12" s="683"/>
      <c r="AL12" s="683"/>
      <c r="AM12" s="683"/>
      <c r="AN12" s="683" t="s">
        <v>17</v>
      </c>
    </row>
    <row r="13" spans="1:40" ht="15.6" customHeight="1">
      <c r="A13" s="680"/>
      <c r="B13" s="680"/>
      <c r="C13" s="680"/>
      <c r="D13" s="680"/>
      <c r="E13" s="681" t="s">
        <v>9</v>
      </c>
      <c r="F13" s="681" t="s">
        <v>10</v>
      </c>
      <c r="G13" s="681" t="s">
        <v>11</v>
      </c>
      <c r="H13" s="681"/>
      <c r="I13" s="681" t="s">
        <v>14</v>
      </c>
      <c r="J13" s="681" t="s">
        <v>9</v>
      </c>
      <c r="K13" s="681" t="s">
        <v>16</v>
      </c>
      <c r="L13" s="681" t="s">
        <v>10</v>
      </c>
      <c r="M13" s="681" t="s">
        <v>11</v>
      </c>
      <c r="N13" s="681"/>
      <c r="O13" s="681" t="s">
        <v>14</v>
      </c>
      <c r="P13" s="681"/>
      <c r="Q13" s="684" t="s">
        <v>9</v>
      </c>
      <c r="R13" s="680" t="s">
        <v>10</v>
      </c>
      <c r="S13" s="680" t="s">
        <v>11</v>
      </c>
      <c r="T13" s="680"/>
      <c r="U13" s="680" t="s">
        <v>14</v>
      </c>
      <c r="V13" s="684" t="s">
        <v>9</v>
      </c>
      <c r="W13" s="680" t="s">
        <v>16</v>
      </c>
      <c r="X13" s="680" t="s">
        <v>10</v>
      </c>
      <c r="Y13" s="680" t="s">
        <v>11</v>
      </c>
      <c r="Z13" s="680"/>
      <c r="AA13" s="680" t="s">
        <v>14</v>
      </c>
      <c r="AB13" s="680"/>
      <c r="AC13" s="683" t="s">
        <v>9</v>
      </c>
      <c r="AD13" s="683" t="s">
        <v>10</v>
      </c>
      <c r="AE13" s="683" t="s">
        <v>11</v>
      </c>
      <c r="AF13" s="683"/>
      <c r="AG13" s="683" t="s">
        <v>14</v>
      </c>
      <c r="AH13" s="683" t="s">
        <v>9</v>
      </c>
      <c r="AI13" s="683" t="s">
        <v>16</v>
      </c>
      <c r="AJ13" s="683" t="s">
        <v>10</v>
      </c>
      <c r="AK13" s="683" t="s">
        <v>11</v>
      </c>
      <c r="AL13" s="683"/>
      <c r="AM13" s="683" t="s">
        <v>14</v>
      </c>
      <c r="AN13" s="683"/>
    </row>
    <row r="14" spans="1:40" ht="13.9" customHeight="1">
      <c r="A14" s="680"/>
      <c r="B14" s="680"/>
      <c r="C14" s="680"/>
      <c r="D14" s="680"/>
      <c r="E14" s="681"/>
      <c r="F14" s="681"/>
      <c r="G14" s="681" t="s">
        <v>12</v>
      </c>
      <c r="H14" s="681" t="s">
        <v>13</v>
      </c>
      <c r="I14" s="681"/>
      <c r="J14" s="681"/>
      <c r="K14" s="681"/>
      <c r="L14" s="681"/>
      <c r="M14" s="681" t="s">
        <v>12</v>
      </c>
      <c r="N14" s="681" t="s">
        <v>13</v>
      </c>
      <c r="O14" s="681"/>
      <c r="P14" s="681"/>
      <c r="Q14" s="680"/>
      <c r="R14" s="680"/>
      <c r="S14" s="680" t="s">
        <v>12</v>
      </c>
      <c r="T14" s="680" t="s">
        <v>13</v>
      </c>
      <c r="U14" s="680"/>
      <c r="V14" s="680"/>
      <c r="W14" s="680"/>
      <c r="X14" s="680"/>
      <c r="Y14" s="680" t="s">
        <v>12</v>
      </c>
      <c r="Z14" s="680" t="s">
        <v>13</v>
      </c>
      <c r="AA14" s="680"/>
      <c r="AB14" s="680"/>
      <c r="AC14" s="683"/>
      <c r="AD14" s="683"/>
      <c r="AE14" s="683" t="s">
        <v>12</v>
      </c>
      <c r="AF14" s="683" t="s">
        <v>13</v>
      </c>
      <c r="AG14" s="683"/>
      <c r="AH14" s="683"/>
      <c r="AI14" s="683"/>
      <c r="AJ14" s="683"/>
      <c r="AK14" s="683" t="s">
        <v>12</v>
      </c>
      <c r="AL14" s="683" t="s">
        <v>13</v>
      </c>
      <c r="AM14" s="683"/>
      <c r="AN14" s="683"/>
    </row>
    <row r="15" spans="1:40" ht="70.900000000000006" customHeight="1">
      <c r="A15" s="680"/>
      <c r="B15" s="680"/>
      <c r="C15" s="680"/>
      <c r="D15" s="680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</row>
    <row r="16" spans="1:40" ht="15.75">
      <c r="A16" s="532">
        <v>1</v>
      </c>
      <c r="B16" s="532">
        <v>2</v>
      </c>
      <c r="C16" s="532">
        <v>3</v>
      </c>
      <c r="D16" s="532">
        <v>4</v>
      </c>
      <c r="E16" s="533">
        <v>5</v>
      </c>
      <c r="F16" s="533">
        <v>6</v>
      </c>
      <c r="G16" s="533">
        <v>7</v>
      </c>
      <c r="H16" s="533">
        <v>8</v>
      </c>
      <c r="I16" s="533">
        <v>9</v>
      </c>
      <c r="J16" s="533">
        <v>10</v>
      </c>
      <c r="K16" s="533">
        <v>11</v>
      </c>
      <c r="L16" s="533">
        <v>12</v>
      </c>
      <c r="M16" s="533">
        <v>13</v>
      </c>
      <c r="N16" s="533">
        <v>14</v>
      </c>
      <c r="O16" s="533">
        <v>15</v>
      </c>
      <c r="P16" s="533">
        <v>16</v>
      </c>
      <c r="Q16" s="534">
        <v>5</v>
      </c>
      <c r="R16" s="532">
        <v>6</v>
      </c>
      <c r="S16" s="532">
        <v>7</v>
      </c>
      <c r="T16" s="532">
        <v>8</v>
      </c>
      <c r="U16" s="532">
        <v>9</v>
      </c>
      <c r="V16" s="534">
        <v>10</v>
      </c>
      <c r="W16" s="532">
        <v>11</v>
      </c>
      <c r="X16" s="532">
        <v>12</v>
      </c>
      <c r="Y16" s="532">
        <v>13</v>
      </c>
      <c r="Z16" s="532">
        <v>14</v>
      </c>
      <c r="AA16" s="532">
        <v>15</v>
      </c>
      <c r="AB16" s="534">
        <v>16</v>
      </c>
      <c r="AC16" s="535">
        <v>5</v>
      </c>
      <c r="AD16" s="535">
        <v>6</v>
      </c>
      <c r="AE16" s="535">
        <v>7</v>
      </c>
      <c r="AF16" s="535">
        <v>8</v>
      </c>
      <c r="AG16" s="535">
        <v>9</v>
      </c>
      <c r="AH16" s="535">
        <v>10</v>
      </c>
      <c r="AI16" s="535">
        <v>11</v>
      </c>
      <c r="AJ16" s="535">
        <v>12</v>
      </c>
      <c r="AK16" s="535">
        <v>13</v>
      </c>
      <c r="AL16" s="535">
        <v>14</v>
      </c>
      <c r="AM16" s="535">
        <v>15</v>
      </c>
      <c r="AN16" s="535">
        <v>16</v>
      </c>
    </row>
    <row r="17" spans="1:40" ht="31.5">
      <c r="A17" s="536"/>
      <c r="B17" s="537" t="s">
        <v>289</v>
      </c>
      <c r="C17" s="536" t="s">
        <v>18</v>
      </c>
      <c r="D17" s="72" t="s">
        <v>466</v>
      </c>
      <c r="E17" s="538">
        <f t="shared" ref="E17:AN17" si="0">E18+E20+E26+E29+E35+E46</f>
        <v>85162247</v>
      </c>
      <c r="F17" s="538">
        <f t="shared" si="0"/>
        <v>66089387</v>
      </c>
      <c r="G17" s="538">
        <f t="shared" si="0"/>
        <v>32026600</v>
      </c>
      <c r="H17" s="538">
        <f t="shared" si="0"/>
        <v>3696600</v>
      </c>
      <c r="I17" s="538">
        <f t="shared" si="0"/>
        <v>19072860</v>
      </c>
      <c r="J17" s="538">
        <f t="shared" si="0"/>
        <v>22259972.289999999</v>
      </c>
      <c r="K17" s="538">
        <f t="shared" si="0"/>
        <v>20187852</v>
      </c>
      <c r="L17" s="538">
        <f t="shared" si="0"/>
        <v>1856000</v>
      </c>
      <c r="M17" s="538">
        <f t="shared" si="0"/>
        <v>130000</v>
      </c>
      <c r="N17" s="538">
        <f t="shared" si="0"/>
        <v>24400</v>
      </c>
      <c r="O17" s="538">
        <f t="shared" si="0"/>
        <v>20403972.289999999</v>
      </c>
      <c r="P17" s="538">
        <f t="shared" si="0"/>
        <v>107422219.28999999</v>
      </c>
      <c r="Q17" s="539">
        <f t="shared" si="0"/>
        <v>84437567.290000007</v>
      </c>
      <c r="R17" s="539">
        <f t="shared" si="0"/>
        <v>65098087</v>
      </c>
      <c r="S17" s="539">
        <f t="shared" si="0"/>
        <v>32026600</v>
      </c>
      <c r="T17" s="539">
        <f t="shared" si="0"/>
        <v>3696600</v>
      </c>
      <c r="U17" s="539">
        <f t="shared" si="0"/>
        <v>19339480.289999999</v>
      </c>
      <c r="V17" s="539">
        <f t="shared" si="0"/>
        <v>19657200</v>
      </c>
      <c r="W17" s="539">
        <f t="shared" si="0"/>
        <v>18489200</v>
      </c>
      <c r="X17" s="539">
        <f t="shared" si="0"/>
        <v>1168000</v>
      </c>
      <c r="Y17" s="539">
        <f t="shared" si="0"/>
        <v>130000</v>
      </c>
      <c r="Z17" s="539">
        <f t="shared" si="0"/>
        <v>24400</v>
      </c>
      <c r="AA17" s="539">
        <f t="shared" si="0"/>
        <v>18489200</v>
      </c>
      <c r="AB17" s="539">
        <f t="shared" si="0"/>
        <v>104094767.28999999</v>
      </c>
      <c r="AC17" s="540">
        <f t="shared" si="0"/>
        <v>0</v>
      </c>
      <c r="AD17" s="540">
        <f t="shared" si="0"/>
        <v>0</v>
      </c>
      <c r="AE17" s="540">
        <f t="shared" si="0"/>
        <v>0</v>
      </c>
      <c r="AF17" s="540">
        <f t="shared" si="0"/>
        <v>0</v>
      </c>
      <c r="AG17" s="540">
        <f t="shared" si="0"/>
        <v>0</v>
      </c>
      <c r="AH17" s="540">
        <f t="shared" si="0"/>
        <v>0</v>
      </c>
      <c r="AI17" s="540">
        <f t="shared" si="0"/>
        <v>0</v>
      </c>
      <c r="AJ17" s="540">
        <f t="shared" si="0"/>
        <v>0</v>
      </c>
      <c r="AK17" s="540">
        <f t="shared" si="0"/>
        <v>0</v>
      </c>
      <c r="AL17" s="540">
        <f t="shared" si="0"/>
        <v>0</v>
      </c>
      <c r="AM17" s="540">
        <f t="shared" si="0"/>
        <v>0</v>
      </c>
      <c r="AN17" s="540">
        <f t="shared" si="0"/>
        <v>0</v>
      </c>
    </row>
    <row r="18" spans="1:40" s="548" customFormat="1" ht="15.75">
      <c r="A18" s="541" t="s">
        <v>467</v>
      </c>
      <c r="B18" s="541" t="s">
        <v>468</v>
      </c>
      <c r="C18" s="541"/>
      <c r="D18" s="542" t="s">
        <v>469</v>
      </c>
      <c r="E18" s="538">
        <f>F18+I18</f>
        <v>26775900</v>
      </c>
      <c r="F18" s="543">
        <f>F19</f>
        <v>26775900</v>
      </c>
      <c r="G18" s="543">
        <f t="shared" ref="G18:P18" si="1">G19</f>
        <v>19380800</v>
      </c>
      <c r="H18" s="543">
        <f t="shared" si="1"/>
        <v>2018100</v>
      </c>
      <c r="I18" s="543">
        <f t="shared" si="1"/>
        <v>0</v>
      </c>
      <c r="J18" s="543">
        <f t="shared" si="1"/>
        <v>151900</v>
      </c>
      <c r="K18" s="543">
        <f t="shared" si="1"/>
        <v>151900</v>
      </c>
      <c r="L18" s="543">
        <f t="shared" si="1"/>
        <v>0</v>
      </c>
      <c r="M18" s="543">
        <f t="shared" si="1"/>
        <v>0</v>
      </c>
      <c r="N18" s="543">
        <f t="shared" si="1"/>
        <v>0</v>
      </c>
      <c r="O18" s="543">
        <f t="shared" si="1"/>
        <v>151900</v>
      </c>
      <c r="P18" s="543">
        <f t="shared" si="1"/>
        <v>26927800</v>
      </c>
      <c r="Q18" s="544">
        <f>R18+U18</f>
        <v>26775900</v>
      </c>
      <c r="R18" s="545">
        <f>R19</f>
        <v>26775900</v>
      </c>
      <c r="S18" s="545">
        <f t="shared" ref="S18:AB18" si="2">S19</f>
        <v>19380800</v>
      </c>
      <c r="T18" s="545">
        <f t="shared" si="2"/>
        <v>2018100</v>
      </c>
      <c r="U18" s="545">
        <f t="shared" si="2"/>
        <v>0</v>
      </c>
      <c r="V18" s="545">
        <f t="shared" si="2"/>
        <v>151900</v>
      </c>
      <c r="W18" s="545">
        <f t="shared" si="2"/>
        <v>151900</v>
      </c>
      <c r="X18" s="545">
        <f t="shared" si="2"/>
        <v>0</v>
      </c>
      <c r="Y18" s="545">
        <f t="shared" si="2"/>
        <v>0</v>
      </c>
      <c r="Z18" s="545">
        <f t="shared" si="2"/>
        <v>0</v>
      </c>
      <c r="AA18" s="545">
        <f t="shared" si="2"/>
        <v>151900</v>
      </c>
      <c r="AB18" s="545">
        <f t="shared" si="2"/>
        <v>26927800</v>
      </c>
      <c r="AC18" s="546">
        <f>AD18+AG18</f>
        <v>0</v>
      </c>
      <c r="AD18" s="547">
        <f>AD19</f>
        <v>0</v>
      </c>
      <c r="AE18" s="547">
        <f t="shared" ref="AE18:AN18" si="3">AE19</f>
        <v>0</v>
      </c>
      <c r="AF18" s="547">
        <f t="shared" si="3"/>
        <v>0</v>
      </c>
      <c r="AG18" s="547">
        <f t="shared" si="3"/>
        <v>0</v>
      </c>
      <c r="AH18" s="547">
        <f t="shared" si="3"/>
        <v>0</v>
      </c>
      <c r="AI18" s="547">
        <f t="shared" si="3"/>
        <v>0</v>
      </c>
      <c r="AJ18" s="547">
        <f t="shared" si="3"/>
        <v>0</v>
      </c>
      <c r="AK18" s="547">
        <f t="shared" si="3"/>
        <v>0</v>
      </c>
      <c r="AL18" s="547">
        <f t="shared" si="3"/>
        <v>0</v>
      </c>
      <c r="AM18" s="547">
        <f t="shared" si="3"/>
        <v>0</v>
      </c>
      <c r="AN18" s="547">
        <f t="shared" si="3"/>
        <v>0</v>
      </c>
    </row>
    <row r="19" spans="1:40" ht="94.5">
      <c r="A19" s="549" t="s">
        <v>19</v>
      </c>
      <c r="B19" s="549" t="s">
        <v>20</v>
      </c>
      <c r="C19" s="549" t="s">
        <v>21</v>
      </c>
      <c r="D19" s="73" t="s">
        <v>22</v>
      </c>
      <c r="E19" s="550">
        <f>F19+I19</f>
        <v>26775900</v>
      </c>
      <c r="F19" s="550">
        <v>26775900</v>
      </c>
      <c r="G19" s="550">
        <v>19380800</v>
      </c>
      <c r="H19" s="550">
        <v>2018100</v>
      </c>
      <c r="I19" s="550">
        <v>0</v>
      </c>
      <c r="J19" s="550">
        <f>L19+O19</f>
        <v>151900</v>
      </c>
      <c r="K19" s="550">
        <f>O19</f>
        <v>151900</v>
      </c>
      <c r="L19" s="550">
        <v>0</v>
      </c>
      <c r="M19" s="550">
        <v>0</v>
      </c>
      <c r="N19" s="550">
        <v>0</v>
      </c>
      <c r="O19" s="550">
        <v>151900</v>
      </c>
      <c r="P19" s="550">
        <f>E19+J19</f>
        <v>26927800</v>
      </c>
      <c r="Q19" s="544">
        <f>R19+U19</f>
        <v>26775900</v>
      </c>
      <c r="R19" s="551">
        <f>F19+AD19</f>
        <v>26775900</v>
      </c>
      <c r="S19" s="551">
        <f t="shared" ref="S19:U19" si="4">G19+AE19</f>
        <v>19380800</v>
      </c>
      <c r="T19" s="551">
        <f t="shared" si="4"/>
        <v>2018100</v>
      </c>
      <c r="U19" s="551">
        <f t="shared" si="4"/>
        <v>0</v>
      </c>
      <c r="V19" s="544">
        <f>X19+AA19</f>
        <v>151900</v>
      </c>
      <c r="W19" s="551">
        <f>AA19</f>
        <v>151900</v>
      </c>
      <c r="X19" s="551">
        <v>0</v>
      </c>
      <c r="Y19" s="551">
        <v>0</v>
      </c>
      <c r="Z19" s="551">
        <v>0</v>
      </c>
      <c r="AA19" s="551">
        <f>O19+AM19</f>
        <v>151900</v>
      </c>
      <c r="AB19" s="544">
        <f>Q19+V19</f>
        <v>26927800</v>
      </c>
      <c r="AC19" s="546">
        <f>AD19+AG19</f>
        <v>0</v>
      </c>
      <c r="AD19" s="546"/>
      <c r="AE19" s="546"/>
      <c r="AF19" s="546"/>
      <c r="AG19" s="546">
        <v>0</v>
      </c>
      <c r="AH19" s="546">
        <f>AJ19+AM19</f>
        <v>0</v>
      </c>
      <c r="AI19" s="546">
        <f>AM19</f>
        <v>0</v>
      </c>
      <c r="AJ19" s="546">
        <v>0</v>
      </c>
      <c r="AK19" s="546">
        <v>0</v>
      </c>
      <c r="AL19" s="546">
        <v>0</v>
      </c>
      <c r="AM19" s="546"/>
      <c r="AN19" s="546">
        <f>AC19+AH19</f>
        <v>0</v>
      </c>
    </row>
    <row r="20" spans="1:40" ht="15.75">
      <c r="A20" s="541" t="s">
        <v>470</v>
      </c>
      <c r="B20" s="552">
        <v>2000</v>
      </c>
      <c r="C20" s="536"/>
      <c r="D20" s="72" t="s">
        <v>471</v>
      </c>
      <c r="E20" s="538">
        <f>E21+E22+E23+E24+E25</f>
        <v>12677500</v>
      </c>
      <c r="F20" s="538">
        <f t="shared" ref="F20:P20" si="5">F21+F22+F23+F24+F25</f>
        <v>12677500</v>
      </c>
      <c r="G20" s="538">
        <f t="shared" si="5"/>
        <v>0</v>
      </c>
      <c r="H20" s="538">
        <f t="shared" si="5"/>
        <v>0</v>
      </c>
      <c r="I20" s="538">
        <f t="shared" si="5"/>
        <v>0</v>
      </c>
      <c r="J20" s="538">
        <f t="shared" si="5"/>
        <v>1300000</v>
      </c>
      <c r="K20" s="538">
        <f t="shared" si="5"/>
        <v>1300000</v>
      </c>
      <c r="L20" s="538">
        <f t="shared" si="5"/>
        <v>0</v>
      </c>
      <c r="M20" s="538">
        <f t="shared" si="5"/>
        <v>0</v>
      </c>
      <c r="N20" s="538">
        <f t="shared" si="5"/>
        <v>0</v>
      </c>
      <c r="O20" s="538">
        <f t="shared" si="5"/>
        <v>1300000</v>
      </c>
      <c r="P20" s="538">
        <f t="shared" si="5"/>
        <v>13977500</v>
      </c>
      <c r="Q20" s="539">
        <f>Q21+Q22+Q23+Q24+Q25</f>
        <v>12677500</v>
      </c>
      <c r="R20" s="539">
        <f t="shared" ref="R20:AB20" si="6">R21+R22+R23+R24+R25</f>
        <v>12677500</v>
      </c>
      <c r="S20" s="539">
        <f t="shared" si="6"/>
        <v>0</v>
      </c>
      <c r="T20" s="539">
        <f t="shared" si="6"/>
        <v>0</v>
      </c>
      <c r="U20" s="539">
        <f t="shared" si="6"/>
        <v>0</v>
      </c>
      <c r="V20" s="539">
        <f t="shared" si="6"/>
        <v>885000</v>
      </c>
      <c r="W20" s="539">
        <f t="shared" si="6"/>
        <v>885000</v>
      </c>
      <c r="X20" s="539">
        <f t="shared" si="6"/>
        <v>0</v>
      </c>
      <c r="Y20" s="539">
        <f t="shared" si="6"/>
        <v>0</v>
      </c>
      <c r="Z20" s="539">
        <f t="shared" si="6"/>
        <v>0</v>
      </c>
      <c r="AA20" s="539">
        <f t="shared" si="6"/>
        <v>885000</v>
      </c>
      <c r="AB20" s="539">
        <f t="shared" si="6"/>
        <v>13562500</v>
      </c>
      <c r="AC20" s="540">
        <f>AC21+AC22+AC23+AC24+AC25</f>
        <v>0</v>
      </c>
      <c r="AD20" s="540">
        <f t="shared" ref="AD20:AN20" si="7">AD21+AD22+AD23+AD24+AD25</f>
        <v>0</v>
      </c>
      <c r="AE20" s="540">
        <f t="shared" si="7"/>
        <v>0</v>
      </c>
      <c r="AF20" s="540">
        <f t="shared" si="7"/>
        <v>0</v>
      </c>
      <c r="AG20" s="540">
        <f t="shared" si="7"/>
        <v>0</v>
      </c>
      <c r="AH20" s="540">
        <f t="shared" si="7"/>
        <v>0</v>
      </c>
      <c r="AI20" s="540">
        <f t="shared" si="7"/>
        <v>0</v>
      </c>
      <c r="AJ20" s="540">
        <f t="shared" si="7"/>
        <v>0</v>
      </c>
      <c r="AK20" s="540">
        <f t="shared" si="7"/>
        <v>0</v>
      </c>
      <c r="AL20" s="540">
        <f t="shared" si="7"/>
        <v>0</v>
      </c>
      <c r="AM20" s="540">
        <f t="shared" si="7"/>
        <v>0</v>
      </c>
      <c r="AN20" s="540">
        <f t="shared" si="7"/>
        <v>0</v>
      </c>
    </row>
    <row r="21" spans="1:40" ht="31.5">
      <c r="A21" s="549" t="s">
        <v>23</v>
      </c>
      <c r="B21" s="549" t="s">
        <v>24</v>
      </c>
      <c r="C21" s="549" t="s">
        <v>25</v>
      </c>
      <c r="D21" s="73" t="s">
        <v>26</v>
      </c>
      <c r="E21" s="550">
        <f t="shared" ref="E21:E53" si="8">F21+I21</f>
        <v>10875900</v>
      </c>
      <c r="F21" s="550">
        <v>10875900</v>
      </c>
      <c r="G21" s="550">
        <v>0</v>
      </c>
      <c r="H21" s="550">
        <v>0</v>
      </c>
      <c r="I21" s="550">
        <v>0</v>
      </c>
      <c r="J21" s="550">
        <f t="shared" ref="J21:J53" si="9">L21+O21</f>
        <v>885000</v>
      </c>
      <c r="K21" s="550">
        <f t="shared" ref="K21:K48" si="10">O21</f>
        <v>885000</v>
      </c>
      <c r="L21" s="550">
        <v>0</v>
      </c>
      <c r="M21" s="550">
        <v>0</v>
      </c>
      <c r="N21" s="550">
        <v>0</v>
      </c>
      <c r="O21" s="550">
        <v>885000</v>
      </c>
      <c r="P21" s="550">
        <f t="shared" ref="P21:P53" si="11">E21+J21</f>
        <v>11760900</v>
      </c>
      <c r="Q21" s="544">
        <f t="shared" ref="Q21:Q25" si="12">R21+U21</f>
        <v>10875900</v>
      </c>
      <c r="R21" s="551">
        <f>F21+AD21</f>
        <v>10875900</v>
      </c>
      <c r="S21" s="551">
        <v>0</v>
      </c>
      <c r="T21" s="551">
        <v>0</v>
      </c>
      <c r="U21" s="551">
        <v>0</v>
      </c>
      <c r="V21" s="544">
        <f t="shared" ref="V21:V25" si="13">X21+AA21</f>
        <v>885000</v>
      </c>
      <c r="W21" s="551">
        <f t="shared" ref="W21:W25" si="14">AA21</f>
        <v>885000</v>
      </c>
      <c r="X21" s="551">
        <v>0</v>
      </c>
      <c r="Y21" s="551">
        <v>0</v>
      </c>
      <c r="Z21" s="551">
        <v>0</v>
      </c>
      <c r="AA21" s="551">
        <f>O21+AM21</f>
        <v>885000</v>
      </c>
      <c r="AB21" s="544">
        <f t="shared" ref="AB21:AB25" si="15">Q21+V21</f>
        <v>11760900</v>
      </c>
      <c r="AC21" s="546">
        <f t="shared" ref="AC21:AC25" si="16">AD21+AG21</f>
        <v>0</v>
      </c>
      <c r="AD21" s="546"/>
      <c r="AE21" s="546">
        <v>0</v>
      </c>
      <c r="AF21" s="546">
        <v>0</v>
      </c>
      <c r="AG21" s="546">
        <v>0</v>
      </c>
      <c r="AH21" s="546">
        <f t="shared" ref="AH21:AH25" si="17">AJ21+AM21</f>
        <v>0</v>
      </c>
      <c r="AI21" s="546">
        <f t="shared" ref="AI21:AI25" si="18">AM21</f>
        <v>0</v>
      </c>
      <c r="AJ21" s="546">
        <v>0</v>
      </c>
      <c r="AK21" s="546">
        <v>0</v>
      </c>
      <c r="AL21" s="546">
        <v>0</v>
      </c>
      <c r="AM21" s="546"/>
      <c r="AN21" s="546">
        <f t="shared" ref="AN21:AN25" si="19">AC21+AH21</f>
        <v>0</v>
      </c>
    </row>
    <row r="22" spans="1:40" ht="15.75">
      <c r="A22" s="549" t="s">
        <v>27</v>
      </c>
      <c r="B22" s="549" t="s">
        <v>28</v>
      </c>
      <c r="C22" s="549" t="s">
        <v>29</v>
      </c>
      <c r="D22" s="73" t="s">
        <v>30</v>
      </c>
      <c r="E22" s="550">
        <f t="shared" si="8"/>
        <v>98000</v>
      </c>
      <c r="F22" s="550">
        <v>98000</v>
      </c>
      <c r="G22" s="550">
        <v>0</v>
      </c>
      <c r="H22" s="550">
        <v>0</v>
      </c>
      <c r="I22" s="550">
        <v>0</v>
      </c>
      <c r="J22" s="550">
        <f t="shared" si="9"/>
        <v>0</v>
      </c>
      <c r="K22" s="550">
        <f t="shared" si="10"/>
        <v>0</v>
      </c>
      <c r="L22" s="550">
        <v>0</v>
      </c>
      <c r="M22" s="550">
        <v>0</v>
      </c>
      <c r="N22" s="550">
        <v>0</v>
      </c>
      <c r="O22" s="550">
        <v>0</v>
      </c>
      <c r="P22" s="550">
        <f t="shared" si="11"/>
        <v>98000</v>
      </c>
      <c r="Q22" s="544">
        <f t="shared" si="12"/>
        <v>98000</v>
      </c>
      <c r="R22" s="551">
        <f t="shared" ref="R22:T30" si="20">F22+AD22</f>
        <v>98000</v>
      </c>
      <c r="S22" s="551">
        <v>0</v>
      </c>
      <c r="T22" s="551">
        <v>0</v>
      </c>
      <c r="U22" s="551">
        <v>0</v>
      </c>
      <c r="V22" s="544">
        <f t="shared" si="13"/>
        <v>0</v>
      </c>
      <c r="W22" s="551">
        <f t="shared" si="14"/>
        <v>0</v>
      </c>
      <c r="X22" s="551">
        <v>0</v>
      </c>
      <c r="Y22" s="551">
        <v>0</v>
      </c>
      <c r="Z22" s="551">
        <v>0</v>
      </c>
      <c r="AA22" s="551">
        <v>0</v>
      </c>
      <c r="AB22" s="544">
        <f t="shared" si="15"/>
        <v>98000</v>
      </c>
      <c r="AC22" s="546">
        <f t="shared" si="16"/>
        <v>0</v>
      </c>
      <c r="AD22" s="546"/>
      <c r="AE22" s="546">
        <v>0</v>
      </c>
      <c r="AF22" s="546">
        <v>0</v>
      </c>
      <c r="AG22" s="546">
        <v>0</v>
      </c>
      <c r="AH22" s="546">
        <f t="shared" si="17"/>
        <v>0</v>
      </c>
      <c r="AI22" s="546">
        <f t="shared" si="18"/>
        <v>0</v>
      </c>
      <c r="AJ22" s="546">
        <v>0</v>
      </c>
      <c r="AK22" s="546">
        <v>0</v>
      </c>
      <c r="AL22" s="546">
        <v>0</v>
      </c>
      <c r="AM22" s="546">
        <v>0</v>
      </c>
      <c r="AN22" s="546">
        <f t="shared" si="19"/>
        <v>0</v>
      </c>
    </row>
    <row r="23" spans="1:40" ht="70.900000000000006" customHeight="1">
      <c r="A23" s="549" t="s">
        <v>31</v>
      </c>
      <c r="B23" s="549" t="s">
        <v>32</v>
      </c>
      <c r="C23" s="549" t="s">
        <v>33</v>
      </c>
      <c r="D23" s="73" t="s">
        <v>34</v>
      </c>
      <c r="E23" s="550">
        <f t="shared" si="8"/>
        <v>386200</v>
      </c>
      <c r="F23" s="550">
        <v>386200</v>
      </c>
      <c r="G23" s="550">
        <v>0</v>
      </c>
      <c r="H23" s="550">
        <v>0</v>
      </c>
      <c r="I23" s="550">
        <v>0</v>
      </c>
      <c r="J23" s="550">
        <f t="shared" si="9"/>
        <v>0</v>
      </c>
      <c r="K23" s="550">
        <f t="shared" si="10"/>
        <v>0</v>
      </c>
      <c r="L23" s="550">
        <v>0</v>
      </c>
      <c r="M23" s="550">
        <v>0</v>
      </c>
      <c r="N23" s="550">
        <v>0</v>
      </c>
      <c r="O23" s="550">
        <v>0</v>
      </c>
      <c r="P23" s="550">
        <f t="shared" si="11"/>
        <v>386200</v>
      </c>
      <c r="Q23" s="544">
        <f t="shared" si="12"/>
        <v>386200</v>
      </c>
      <c r="R23" s="551">
        <f t="shared" si="20"/>
        <v>386200</v>
      </c>
      <c r="S23" s="551">
        <v>0</v>
      </c>
      <c r="T23" s="551">
        <v>0</v>
      </c>
      <c r="U23" s="551">
        <v>0</v>
      </c>
      <c r="V23" s="544">
        <f t="shared" si="13"/>
        <v>0</v>
      </c>
      <c r="W23" s="551">
        <f t="shared" si="14"/>
        <v>0</v>
      </c>
      <c r="X23" s="551">
        <v>0</v>
      </c>
      <c r="Y23" s="551">
        <v>0</v>
      </c>
      <c r="Z23" s="551">
        <v>0</v>
      </c>
      <c r="AA23" s="551">
        <v>0</v>
      </c>
      <c r="AB23" s="544">
        <f t="shared" si="15"/>
        <v>386200</v>
      </c>
      <c r="AC23" s="546">
        <f t="shared" si="16"/>
        <v>0</v>
      </c>
      <c r="AD23" s="546"/>
      <c r="AE23" s="546">
        <v>0</v>
      </c>
      <c r="AF23" s="546">
        <v>0</v>
      </c>
      <c r="AG23" s="546">
        <v>0</v>
      </c>
      <c r="AH23" s="546">
        <f t="shared" si="17"/>
        <v>0</v>
      </c>
      <c r="AI23" s="546">
        <f t="shared" si="18"/>
        <v>0</v>
      </c>
      <c r="AJ23" s="546">
        <v>0</v>
      </c>
      <c r="AK23" s="546">
        <v>0</v>
      </c>
      <c r="AL23" s="546">
        <v>0</v>
      </c>
      <c r="AM23" s="546">
        <v>0</v>
      </c>
      <c r="AN23" s="546">
        <f t="shared" si="19"/>
        <v>0</v>
      </c>
    </row>
    <row r="24" spans="1:40" ht="63">
      <c r="A24" s="549" t="s">
        <v>35</v>
      </c>
      <c r="B24" s="549" t="s">
        <v>36</v>
      </c>
      <c r="C24" s="549" t="s">
        <v>37</v>
      </c>
      <c r="D24" s="73" t="s">
        <v>38</v>
      </c>
      <c r="E24" s="550">
        <f t="shared" si="8"/>
        <v>1317400</v>
      </c>
      <c r="F24" s="550">
        <v>1317400</v>
      </c>
      <c r="G24" s="550">
        <v>0</v>
      </c>
      <c r="H24" s="550">
        <v>0</v>
      </c>
      <c r="I24" s="550">
        <v>0</v>
      </c>
      <c r="J24" s="550">
        <f t="shared" si="9"/>
        <v>415000</v>
      </c>
      <c r="K24" s="550">
        <f t="shared" si="10"/>
        <v>415000</v>
      </c>
      <c r="L24" s="550">
        <v>0</v>
      </c>
      <c r="M24" s="550">
        <v>0</v>
      </c>
      <c r="N24" s="550">
        <v>0</v>
      </c>
      <c r="O24" s="550">
        <v>415000</v>
      </c>
      <c r="P24" s="550">
        <f t="shared" si="11"/>
        <v>1732400</v>
      </c>
      <c r="Q24" s="544">
        <f t="shared" si="12"/>
        <v>1317400</v>
      </c>
      <c r="R24" s="551">
        <f t="shared" si="20"/>
        <v>1317400</v>
      </c>
      <c r="S24" s="551">
        <v>0</v>
      </c>
      <c r="T24" s="551">
        <v>0</v>
      </c>
      <c r="U24" s="551">
        <v>0</v>
      </c>
      <c r="V24" s="544">
        <f t="shared" si="13"/>
        <v>0</v>
      </c>
      <c r="W24" s="551">
        <f t="shared" si="14"/>
        <v>0</v>
      </c>
      <c r="X24" s="551">
        <v>0</v>
      </c>
      <c r="Y24" s="551">
        <v>0</v>
      </c>
      <c r="Z24" s="551">
        <v>0</v>
      </c>
      <c r="AA24" s="551">
        <v>0</v>
      </c>
      <c r="AB24" s="544">
        <f t="shared" si="15"/>
        <v>1317400</v>
      </c>
      <c r="AC24" s="546">
        <f t="shared" si="16"/>
        <v>0</v>
      </c>
      <c r="AD24" s="546"/>
      <c r="AE24" s="546">
        <v>0</v>
      </c>
      <c r="AF24" s="546">
        <v>0</v>
      </c>
      <c r="AG24" s="546">
        <v>0</v>
      </c>
      <c r="AH24" s="546">
        <f t="shared" si="17"/>
        <v>0</v>
      </c>
      <c r="AI24" s="546">
        <f t="shared" si="18"/>
        <v>0</v>
      </c>
      <c r="AJ24" s="546">
        <v>0</v>
      </c>
      <c r="AK24" s="546">
        <v>0</v>
      </c>
      <c r="AL24" s="546">
        <v>0</v>
      </c>
      <c r="AM24" s="546">
        <v>0</v>
      </c>
      <c r="AN24" s="546">
        <f t="shared" si="19"/>
        <v>0</v>
      </c>
    </row>
    <row r="25" spans="1:40" ht="31.5" hidden="1">
      <c r="A25" s="549" t="s">
        <v>39</v>
      </c>
      <c r="B25" s="549" t="s">
        <v>40</v>
      </c>
      <c r="C25" s="549" t="s">
        <v>41</v>
      </c>
      <c r="D25" s="73" t="s">
        <v>42</v>
      </c>
      <c r="E25" s="550">
        <f t="shared" si="8"/>
        <v>0</v>
      </c>
      <c r="F25" s="550">
        <v>0</v>
      </c>
      <c r="G25" s="550">
        <v>0</v>
      </c>
      <c r="H25" s="550">
        <v>0</v>
      </c>
      <c r="I25" s="550">
        <v>0</v>
      </c>
      <c r="J25" s="550">
        <f t="shared" si="9"/>
        <v>0</v>
      </c>
      <c r="K25" s="550">
        <f t="shared" si="10"/>
        <v>0</v>
      </c>
      <c r="L25" s="550">
        <v>0</v>
      </c>
      <c r="M25" s="550">
        <v>0</v>
      </c>
      <c r="N25" s="550">
        <v>0</v>
      </c>
      <c r="O25" s="550">
        <v>0</v>
      </c>
      <c r="P25" s="550">
        <f t="shared" si="11"/>
        <v>0</v>
      </c>
      <c r="Q25" s="544">
        <f t="shared" si="12"/>
        <v>0</v>
      </c>
      <c r="R25" s="551">
        <f t="shared" si="20"/>
        <v>0</v>
      </c>
      <c r="S25" s="551">
        <v>0</v>
      </c>
      <c r="T25" s="551">
        <v>0</v>
      </c>
      <c r="U25" s="551">
        <v>0</v>
      </c>
      <c r="V25" s="544">
        <f t="shared" si="13"/>
        <v>0</v>
      </c>
      <c r="W25" s="551">
        <f t="shared" si="14"/>
        <v>0</v>
      </c>
      <c r="X25" s="551">
        <v>0</v>
      </c>
      <c r="Y25" s="551">
        <v>0</v>
      </c>
      <c r="Z25" s="551">
        <v>0</v>
      </c>
      <c r="AA25" s="551">
        <v>0</v>
      </c>
      <c r="AB25" s="544">
        <f t="shared" si="15"/>
        <v>0</v>
      </c>
      <c r="AC25" s="546">
        <f t="shared" si="16"/>
        <v>0</v>
      </c>
      <c r="AD25" s="546"/>
      <c r="AE25" s="546">
        <v>0</v>
      </c>
      <c r="AF25" s="546">
        <v>0</v>
      </c>
      <c r="AG25" s="546">
        <v>0</v>
      </c>
      <c r="AH25" s="546">
        <f t="shared" si="17"/>
        <v>0</v>
      </c>
      <c r="AI25" s="546">
        <f t="shared" si="18"/>
        <v>0</v>
      </c>
      <c r="AJ25" s="546">
        <v>0</v>
      </c>
      <c r="AK25" s="546">
        <v>0</v>
      </c>
      <c r="AL25" s="546">
        <v>0</v>
      </c>
      <c r="AM25" s="546">
        <v>0</v>
      </c>
      <c r="AN25" s="546">
        <f t="shared" si="19"/>
        <v>0</v>
      </c>
    </row>
    <row r="26" spans="1:40" ht="31.5">
      <c r="A26" s="541" t="s">
        <v>472</v>
      </c>
      <c r="B26" s="552">
        <v>3000</v>
      </c>
      <c r="C26" s="536"/>
      <c r="D26" s="72" t="s">
        <v>473</v>
      </c>
      <c r="E26" s="538">
        <f>E28+E27</f>
        <v>18416560</v>
      </c>
      <c r="F26" s="538">
        <f>F28+F27</f>
        <v>18416560</v>
      </c>
      <c r="G26" s="538">
        <f t="shared" ref="G26:P26" si="21">G28+G27</f>
        <v>11848300</v>
      </c>
      <c r="H26" s="538">
        <f t="shared" si="21"/>
        <v>1644100</v>
      </c>
      <c r="I26" s="538">
        <f t="shared" si="21"/>
        <v>0</v>
      </c>
      <c r="J26" s="538">
        <f t="shared" si="21"/>
        <v>1168000</v>
      </c>
      <c r="K26" s="538">
        <f t="shared" si="21"/>
        <v>0</v>
      </c>
      <c r="L26" s="538">
        <f t="shared" si="21"/>
        <v>1168000</v>
      </c>
      <c r="M26" s="538">
        <f t="shared" si="21"/>
        <v>130000</v>
      </c>
      <c r="N26" s="538">
        <f t="shared" si="21"/>
        <v>24400</v>
      </c>
      <c r="O26" s="538">
        <f t="shared" si="21"/>
        <v>0</v>
      </c>
      <c r="P26" s="538">
        <f t="shared" si="21"/>
        <v>19584560</v>
      </c>
      <c r="Q26" s="539">
        <f t="shared" ref="Q26:AN26" si="22">Q28</f>
        <v>17516560</v>
      </c>
      <c r="R26" s="539">
        <f t="shared" si="22"/>
        <v>17516560</v>
      </c>
      <c r="S26" s="539">
        <f t="shared" si="22"/>
        <v>11848300</v>
      </c>
      <c r="T26" s="539">
        <f t="shared" si="22"/>
        <v>1644100</v>
      </c>
      <c r="U26" s="539">
        <f t="shared" si="22"/>
        <v>0</v>
      </c>
      <c r="V26" s="539">
        <f t="shared" si="22"/>
        <v>1168000</v>
      </c>
      <c r="W26" s="539">
        <f t="shared" si="22"/>
        <v>0</v>
      </c>
      <c r="X26" s="539">
        <f t="shared" si="22"/>
        <v>1168000</v>
      </c>
      <c r="Y26" s="539">
        <f t="shared" si="22"/>
        <v>130000</v>
      </c>
      <c r="Z26" s="539">
        <f t="shared" si="22"/>
        <v>24400</v>
      </c>
      <c r="AA26" s="539">
        <f t="shared" si="22"/>
        <v>0</v>
      </c>
      <c r="AB26" s="539">
        <f t="shared" si="22"/>
        <v>18684560</v>
      </c>
      <c r="AC26" s="540">
        <f t="shared" si="22"/>
        <v>0</v>
      </c>
      <c r="AD26" s="540">
        <f t="shared" si="22"/>
        <v>0</v>
      </c>
      <c r="AE26" s="540">
        <f t="shared" si="22"/>
        <v>0</v>
      </c>
      <c r="AF26" s="540">
        <f t="shared" si="22"/>
        <v>0</v>
      </c>
      <c r="AG26" s="540">
        <f t="shared" si="22"/>
        <v>0</v>
      </c>
      <c r="AH26" s="540">
        <f t="shared" si="22"/>
        <v>0</v>
      </c>
      <c r="AI26" s="540">
        <f t="shared" si="22"/>
        <v>0</v>
      </c>
      <c r="AJ26" s="540">
        <f t="shared" si="22"/>
        <v>0</v>
      </c>
      <c r="AK26" s="540">
        <f t="shared" si="22"/>
        <v>0</v>
      </c>
      <c r="AL26" s="540">
        <f t="shared" si="22"/>
        <v>0</v>
      </c>
      <c r="AM26" s="540">
        <f t="shared" si="22"/>
        <v>0</v>
      </c>
      <c r="AN26" s="540">
        <f t="shared" si="22"/>
        <v>0</v>
      </c>
    </row>
    <row r="27" spans="1:40" ht="72" customHeight="1">
      <c r="A27" s="554" t="s">
        <v>521</v>
      </c>
      <c r="B27" s="555">
        <v>3230</v>
      </c>
      <c r="C27" s="555">
        <v>1070</v>
      </c>
      <c r="D27" s="578" t="s">
        <v>522</v>
      </c>
      <c r="E27" s="550">
        <f t="shared" ref="E27" si="23">F27+I27</f>
        <v>900000</v>
      </c>
      <c r="F27" s="550">
        <v>900000</v>
      </c>
      <c r="G27" s="550"/>
      <c r="H27" s="550"/>
      <c r="I27" s="550"/>
      <c r="J27" s="550"/>
      <c r="K27" s="550"/>
      <c r="L27" s="550"/>
      <c r="M27" s="550"/>
      <c r="N27" s="550"/>
      <c r="O27" s="550"/>
      <c r="P27" s="550">
        <f t="shared" si="11"/>
        <v>900000</v>
      </c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</row>
    <row r="28" spans="1:40" ht="58.15" customHeight="1">
      <c r="A28" s="549" t="s">
        <v>57</v>
      </c>
      <c r="B28" s="549" t="s">
        <v>58</v>
      </c>
      <c r="C28" s="549" t="s">
        <v>59</v>
      </c>
      <c r="D28" s="73" t="s">
        <v>60</v>
      </c>
      <c r="E28" s="550">
        <f t="shared" si="8"/>
        <v>17516560</v>
      </c>
      <c r="F28" s="550">
        <v>17516560</v>
      </c>
      <c r="G28" s="550">
        <v>11848300</v>
      </c>
      <c r="H28" s="550">
        <v>1644100</v>
      </c>
      <c r="I28" s="550">
        <v>0</v>
      </c>
      <c r="J28" s="550">
        <f t="shared" si="9"/>
        <v>1168000</v>
      </c>
      <c r="K28" s="550">
        <f t="shared" si="10"/>
        <v>0</v>
      </c>
      <c r="L28" s="550">
        <v>1168000</v>
      </c>
      <c r="M28" s="550">
        <v>130000</v>
      </c>
      <c r="N28" s="550">
        <v>24400</v>
      </c>
      <c r="O28" s="550">
        <v>0</v>
      </c>
      <c r="P28" s="550">
        <f t="shared" si="11"/>
        <v>18684560</v>
      </c>
      <c r="Q28" s="544">
        <f t="shared" ref="Q28" si="24">R28+U28</f>
        <v>17516560</v>
      </c>
      <c r="R28" s="551">
        <f t="shared" si="20"/>
        <v>17516560</v>
      </c>
      <c r="S28" s="551">
        <f t="shared" si="20"/>
        <v>11848300</v>
      </c>
      <c r="T28" s="551">
        <f t="shared" si="20"/>
        <v>1644100</v>
      </c>
      <c r="U28" s="551">
        <v>0</v>
      </c>
      <c r="V28" s="544">
        <f t="shared" ref="V28" si="25">X28+AA28</f>
        <v>1168000</v>
      </c>
      <c r="W28" s="551">
        <f t="shared" ref="W28" si="26">AA28</f>
        <v>0</v>
      </c>
      <c r="X28" s="551">
        <f>L28+AD28</f>
        <v>1168000</v>
      </c>
      <c r="Y28" s="551">
        <f t="shared" ref="Y28:AA28" si="27">M28+AE28</f>
        <v>130000</v>
      </c>
      <c r="Z28" s="551">
        <f t="shared" si="27"/>
        <v>24400</v>
      </c>
      <c r="AA28" s="551">
        <f t="shared" si="27"/>
        <v>0</v>
      </c>
      <c r="AB28" s="544">
        <f t="shared" ref="AB28" si="28">Q28+V28</f>
        <v>18684560</v>
      </c>
      <c r="AC28" s="546">
        <f t="shared" ref="AC28" si="29">AD28+AG28</f>
        <v>0</v>
      </c>
      <c r="AD28" s="546"/>
      <c r="AE28" s="546"/>
      <c r="AF28" s="546"/>
      <c r="AG28" s="546">
        <v>0</v>
      </c>
      <c r="AH28" s="546">
        <f t="shared" ref="AH28" si="30">AJ28+AM28</f>
        <v>0</v>
      </c>
      <c r="AI28" s="546">
        <f t="shared" ref="AI28" si="31">AM28</f>
        <v>0</v>
      </c>
      <c r="AJ28" s="546"/>
      <c r="AK28" s="546"/>
      <c r="AL28" s="546"/>
      <c r="AM28" s="546">
        <v>0</v>
      </c>
      <c r="AN28" s="546">
        <f t="shared" ref="AN28" si="32">AC28+AH28</f>
        <v>0</v>
      </c>
    </row>
    <row r="29" spans="1:40" ht="15.75">
      <c r="A29" s="541" t="s">
        <v>474</v>
      </c>
      <c r="B29" s="552">
        <v>6000</v>
      </c>
      <c r="C29" s="536"/>
      <c r="D29" s="553" t="s">
        <v>475</v>
      </c>
      <c r="E29" s="538">
        <f>E32+E33+E34+E30</f>
        <v>19072860</v>
      </c>
      <c r="F29" s="538">
        <f t="shared" ref="F29:I29" si="33">F32+F33+F34+F30</f>
        <v>0</v>
      </c>
      <c r="G29" s="538">
        <f t="shared" si="33"/>
        <v>0</v>
      </c>
      <c r="H29" s="538">
        <f t="shared" si="33"/>
        <v>0</v>
      </c>
      <c r="I29" s="538">
        <f t="shared" si="33"/>
        <v>19072860</v>
      </c>
      <c r="J29" s="538">
        <f t="shared" ref="J29:N29" si="34">J32+J33+J34+J30+J31</f>
        <v>7115543</v>
      </c>
      <c r="K29" s="538">
        <f t="shared" si="34"/>
        <v>7115543</v>
      </c>
      <c r="L29" s="538">
        <f t="shared" si="34"/>
        <v>0</v>
      </c>
      <c r="M29" s="538">
        <f t="shared" si="34"/>
        <v>0</v>
      </c>
      <c r="N29" s="538">
        <f t="shared" si="34"/>
        <v>0</v>
      </c>
      <c r="O29" s="538">
        <f>O32+O33+O34+O30+O31</f>
        <v>7115543</v>
      </c>
      <c r="P29" s="538">
        <f>P32+P33+P34+P30+P31</f>
        <v>26188403</v>
      </c>
      <c r="Q29" s="539">
        <f>Q32+Q33+Q34+Q30</f>
        <v>19072860</v>
      </c>
      <c r="R29" s="539">
        <f t="shared" ref="R29:AB29" si="35">R32+R33+R34+R30</f>
        <v>0</v>
      </c>
      <c r="S29" s="539">
        <f t="shared" si="35"/>
        <v>0</v>
      </c>
      <c r="T29" s="539">
        <f t="shared" si="35"/>
        <v>0</v>
      </c>
      <c r="U29" s="539">
        <f t="shared" si="35"/>
        <v>19072860</v>
      </c>
      <c r="V29" s="539">
        <f t="shared" si="35"/>
        <v>6990000</v>
      </c>
      <c r="W29" s="539">
        <f t="shared" si="35"/>
        <v>6990000</v>
      </c>
      <c r="X29" s="539">
        <f t="shared" si="35"/>
        <v>0</v>
      </c>
      <c r="Y29" s="539">
        <f t="shared" si="35"/>
        <v>0</v>
      </c>
      <c r="Z29" s="539">
        <f t="shared" si="35"/>
        <v>0</v>
      </c>
      <c r="AA29" s="539">
        <f t="shared" si="35"/>
        <v>6990000</v>
      </c>
      <c r="AB29" s="539">
        <f t="shared" si="35"/>
        <v>26062860</v>
      </c>
      <c r="AC29" s="540">
        <f>AC32+AC33+AC34+AC30</f>
        <v>0</v>
      </c>
      <c r="AD29" s="540">
        <f t="shared" ref="AD29:AN29" si="36">AD32+AD33+AD34+AD30</f>
        <v>0</v>
      </c>
      <c r="AE29" s="540">
        <f t="shared" si="36"/>
        <v>0</v>
      </c>
      <c r="AF29" s="540">
        <f t="shared" si="36"/>
        <v>0</v>
      </c>
      <c r="AG29" s="540">
        <f t="shared" si="36"/>
        <v>0</v>
      </c>
      <c r="AH29" s="540">
        <f t="shared" si="36"/>
        <v>0</v>
      </c>
      <c r="AI29" s="540">
        <f t="shared" si="36"/>
        <v>0</v>
      </c>
      <c r="AJ29" s="540">
        <f t="shared" si="36"/>
        <v>0</v>
      </c>
      <c r="AK29" s="540">
        <f t="shared" si="36"/>
        <v>0</v>
      </c>
      <c r="AL29" s="540">
        <f t="shared" si="36"/>
        <v>0</v>
      </c>
      <c r="AM29" s="540">
        <f t="shared" si="36"/>
        <v>0</v>
      </c>
      <c r="AN29" s="540">
        <f t="shared" si="36"/>
        <v>0</v>
      </c>
    </row>
    <row r="30" spans="1:40" ht="31.5">
      <c r="A30" s="554" t="s">
        <v>292</v>
      </c>
      <c r="B30" s="555">
        <v>6011</v>
      </c>
      <c r="C30" s="554" t="s">
        <v>184</v>
      </c>
      <c r="D30" s="71" t="s">
        <v>293</v>
      </c>
      <c r="E30" s="556">
        <f t="shared" si="8"/>
        <v>0</v>
      </c>
      <c r="F30" s="557"/>
      <c r="G30" s="557"/>
      <c r="H30" s="557"/>
      <c r="I30" s="557"/>
      <c r="J30" s="550">
        <f t="shared" si="9"/>
        <v>600000</v>
      </c>
      <c r="K30" s="550">
        <f t="shared" si="10"/>
        <v>600000</v>
      </c>
      <c r="L30" s="558"/>
      <c r="M30" s="558"/>
      <c r="N30" s="558"/>
      <c r="O30" s="559">
        <v>600000</v>
      </c>
      <c r="P30" s="550">
        <f t="shared" si="11"/>
        <v>600000</v>
      </c>
      <c r="Q30" s="560">
        <f t="shared" ref="Q30:Q34" si="37">R30+U30</f>
        <v>0</v>
      </c>
      <c r="R30" s="551">
        <f t="shared" si="20"/>
        <v>0</v>
      </c>
      <c r="S30" s="557"/>
      <c r="T30" s="557"/>
      <c r="U30" s="557"/>
      <c r="V30" s="544">
        <f t="shared" ref="V30:V34" si="38">X30+AA30</f>
        <v>600000</v>
      </c>
      <c r="W30" s="551">
        <f t="shared" ref="W30:W34" si="39">AA30</f>
        <v>600000</v>
      </c>
      <c r="X30" s="558"/>
      <c r="Y30" s="558"/>
      <c r="Z30" s="558"/>
      <c r="AA30" s="551">
        <f>O30+AM30</f>
        <v>600000</v>
      </c>
      <c r="AB30" s="544">
        <f t="shared" ref="AB30:AB34" si="40">Q30+V30</f>
        <v>600000</v>
      </c>
      <c r="AC30" s="561">
        <f t="shared" ref="AC30:AC34" si="41">AD30+AG30</f>
        <v>0</v>
      </c>
      <c r="AD30" s="562"/>
      <c r="AE30" s="562"/>
      <c r="AF30" s="562"/>
      <c r="AG30" s="562"/>
      <c r="AH30" s="546">
        <f t="shared" ref="AH30:AH34" si="42">AJ30+AM30</f>
        <v>0</v>
      </c>
      <c r="AI30" s="546">
        <f t="shared" ref="AI30:AI34" si="43">AM30</f>
        <v>0</v>
      </c>
      <c r="AJ30" s="563"/>
      <c r="AK30" s="563"/>
      <c r="AL30" s="563"/>
      <c r="AM30" s="564"/>
      <c r="AN30" s="546">
        <f t="shared" ref="AN30:AN34" si="44">AC30+AH30</f>
        <v>0</v>
      </c>
    </row>
    <row r="31" spans="1:40" ht="31.5">
      <c r="A31" s="554" t="s">
        <v>525</v>
      </c>
      <c r="B31" s="555">
        <v>6013</v>
      </c>
      <c r="C31" s="554" t="s">
        <v>65</v>
      </c>
      <c r="D31" s="71" t="s">
        <v>542</v>
      </c>
      <c r="E31" s="556">
        <f t="shared" si="8"/>
        <v>0</v>
      </c>
      <c r="F31" s="557"/>
      <c r="G31" s="557"/>
      <c r="H31" s="557"/>
      <c r="I31" s="557"/>
      <c r="J31" s="550">
        <f t="shared" si="9"/>
        <v>125543</v>
      </c>
      <c r="K31" s="550">
        <f t="shared" si="10"/>
        <v>125543</v>
      </c>
      <c r="L31" s="558"/>
      <c r="M31" s="558"/>
      <c r="N31" s="558"/>
      <c r="O31" s="559">
        <v>125543</v>
      </c>
      <c r="P31" s="550">
        <f t="shared" si="11"/>
        <v>125543</v>
      </c>
      <c r="Q31" s="560"/>
      <c r="R31" s="551"/>
      <c r="S31" s="557"/>
      <c r="T31" s="557"/>
      <c r="U31" s="557"/>
      <c r="V31" s="544"/>
      <c r="W31" s="551"/>
      <c r="X31" s="558"/>
      <c r="Y31" s="558"/>
      <c r="Z31" s="558"/>
      <c r="AA31" s="551"/>
      <c r="AB31" s="544"/>
      <c r="AC31" s="561"/>
      <c r="AD31" s="562"/>
      <c r="AE31" s="562"/>
      <c r="AF31" s="562"/>
      <c r="AG31" s="562"/>
      <c r="AH31" s="546"/>
      <c r="AI31" s="546"/>
      <c r="AJ31" s="563"/>
      <c r="AK31" s="563"/>
      <c r="AL31" s="563"/>
      <c r="AM31" s="564"/>
      <c r="AN31" s="546"/>
    </row>
    <row r="32" spans="1:40" ht="31.5">
      <c r="A32" s="549" t="s">
        <v>63</v>
      </c>
      <c r="B32" s="549" t="s">
        <v>64</v>
      </c>
      <c r="C32" s="549" t="s">
        <v>65</v>
      </c>
      <c r="D32" s="73" t="s">
        <v>66</v>
      </c>
      <c r="E32" s="550">
        <f t="shared" si="8"/>
        <v>18072860</v>
      </c>
      <c r="F32" s="550">
        <v>0</v>
      </c>
      <c r="G32" s="550">
        <v>0</v>
      </c>
      <c r="H32" s="550">
        <v>0</v>
      </c>
      <c r="I32" s="550">
        <v>18072860</v>
      </c>
      <c r="J32" s="550">
        <f t="shared" si="9"/>
        <v>6190000</v>
      </c>
      <c r="K32" s="550">
        <f t="shared" si="10"/>
        <v>6190000</v>
      </c>
      <c r="L32" s="550">
        <v>0</v>
      </c>
      <c r="M32" s="550">
        <v>0</v>
      </c>
      <c r="N32" s="550">
        <v>0</v>
      </c>
      <c r="O32" s="550">
        <v>6190000</v>
      </c>
      <c r="P32" s="550">
        <f t="shared" si="11"/>
        <v>24262860</v>
      </c>
      <c r="Q32" s="544">
        <f t="shared" si="37"/>
        <v>18072860</v>
      </c>
      <c r="R32" s="551">
        <v>0</v>
      </c>
      <c r="S32" s="551">
        <v>0</v>
      </c>
      <c r="T32" s="551">
        <v>0</v>
      </c>
      <c r="U32" s="551">
        <f>I32+AG32</f>
        <v>18072860</v>
      </c>
      <c r="V32" s="544">
        <f t="shared" si="38"/>
        <v>6190000</v>
      </c>
      <c r="W32" s="551">
        <f t="shared" si="39"/>
        <v>6190000</v>
      </c>
      <c r="X32" s="551">
        <v>0</v>
      </c>
      <c r="Y32" s="551">
        <v>0</v>
      </c>
      <c r="Z32" s="551">
        <v>0</v>
      </c>
      <c r="AA32" s="551">
        <f>O32+AM32</f>
        <v>6190000</v>
      </c>
      <c r="AB32" s="544">
        <f t="shared" si="40"/>
        <v>24262860</v>
      </c>
      <c r="AC32" s="546">
        <f t="shared" si="41"/>
        <v>0</v>
      </c>
      <c r="AD32" s="546">
        <v>0</v>
      </c>
      <c r="AE32" s="546">
        <v>0</v>
      </c>
      <c r="AF32" s="546">
        <v>0</v>
      </c>
      <c r="AG32" s="546"/>
      <c r="AH32" s="546">
        <f t="shared" si="42"/>
        <v>0</v>
      </c>
      <c r="AI32" s="546">
        <f t="shared" si="43"/>
        <v>0</v>
      </c>
      <c r="AJ32" s="546">
        <v>0</v>
      </c>
      <c r="AK32" s="546">
        <v>0</v>
      </c>
      <c r="AL32" s="546">
        <v>0</v>
      </c>
      <c r="AM32" s="546"/>
      <c r="AN32" s="546">
        <f t="shared" si="44"/>
        <v>0</v>
      </c>
    </row>
    <row r="33" spans="1:40" ht="126">
      <c r="A33" s="549" t="s">
        <v>67</v>
      </c>
      <c r="B33" s="549" t="s">
        <v>68</v>
      </c>
      <c r="C33" s="549" t="s">
        <v>69</v>
      </c>
      <c r="D33" s="73" t="s">
        <v>476</v>
      </c>
      <c r="E33" s="550">
        <f t="shared" si="8"/>
        <v>1000000</v>
      </c>
      <c r="F33" s="550">
        <v>0</v>
      </c>
      <c r="G33" s="550">
        <v>0</v>
      </c>
      <c r="H33" s="550">
        <v>0</v>
      </c>
      <c r="I33" s="550">
        <v>1000000</v>
      </c>
      <c r="J33" s="550">
        <f t="shared" si="9"/>
        <v>0</v>
      </c>
      <c r="K33" s="550">
        <f t="shared" si="10"/>
        <v>0</v>
      </c>
      <c r="L33" s="550">
        <v>0</v>
      </c>
      <c r="M33" s="550">
        <v>0</v>
      </c>
      <c r="N33" s="550">
        <v>0</v>
      </c>
      <c r="O33" s="550">
        <v>0</v>
      </c>
      <c r="P33" s="550">
        <f t="shared" si="11"/>
        <v>1000000</v>
      </c>
      <c r="Q33" s="544">
        <f t="shared" si="37"/>
        <v>1000000</v>
      </c>
      <c r="R33" s="551">
        <v>0</v>
      </c>
      <c r="S33" s="551">
        <v>0</v>
      </c>
      <c r="T33" s="551">
        <v>0</v>
      </c>
      <c r="U33" s="551">
        <f>I33+AG33</f>
        <v>1000000</v>
      </c>
      <c r="V33" s="544">
        <f t="shared" si="38"/>
        <v>0</v>
      </c>
      <c r="W33" s="551">
        <f t="shared" si="39"/>
        <v>0</v>
      </c>
      <c r="X33" s="551">
        <v>0</v>
      </c>
      <c r="Y33" s="551">
        <v>0</v>
      </c>
      <c r="Z33" s="551">
        <v>0</v>
      </c>
      <c r="AA33" s="551">
        <v>0</v>
      </c>
      <c r="AB33" s="544">
        <f t="shared" si="40"/>
        <v>1000000</v>
      </c>
      <c r="AC33" s="546">
        <f t="shared" si="41"/>
        <v>0</v>
      </c>
      <c r="AD33" s="546">
        <v>0</v>
      </c>
      <c r="AE33" s="546">
        <v>0</v>
      </c>
      <c r="AF33" s="546">
        <v>0</v>
      </c>
      <c r="AG33" s="546"/>
      <c r="AH33" s="546">
        <f t="shared" si="42"/>
        <v>0</v>
      </c>
      <c r="AI33" s="546">
        <f t="shared" si="43"/>
        <v>0</v>
      </c>
      <c r="AJ33" s="546">
        <v>0</v>
      </c>
      <c r="AK33" s="546">
        <v>0</v>
      </c>
      <c r="AL33" s="546">
        <v>0</v>
      </c>
      <c r="AM33" s="546">
        <v>0</v>
      </c>
      <c r="AN33" s="546">
        <f t="shared" si="44"/>
        <v>0</v>
      </c>
    </row>
    <row r="34" spans="1:40" ht="118.9" customHeight="1">
      <c r="A34" s="554" t="s">
        <v>183</v>
      </c>
      <c r="B34" s="555">
        <v>6083</v>
      </c>
      <c r="C34" s="554" t="s">
        <v>184</v>
      </c>
      <c r="D34" s="73" t="s">
        <v>185</v>
      </c>
      <c r="E34" s="550">
        <f t="shared" si="8"/>
        <v>0</v>
      </c>
      <c r="F34" s="550"/>
      <c r="G34" s="550"/>
      <c r="H34" s="550"/>
      <c r="I34" s="550"/>
      <c r="J34" s="550">
        <f t="shared" si="9"/>
        <v>200000</v>
      </c>
      <c r="K34" s="550">
        <f t="shared" si="10"/>
        <v>200000</v>
      </c>
      <c r="L34" s="550"/>
      <c r="M34" s="550"/>
      <c r="N34" s="550"/>
      <c r="O34" s="550">
        <v>200000</v>
      </c>
      <c r="P34" s="550">
        <f t="shared" si="11"/>
        <v>200000</v>
      </c>
      <c r="Q34" s="544">
        <f t="shared" si="37"/>
        <v>0</v>
      </c>
      <c r="R34" s="551"/>
      <c r="S34" s="551"/>
      <c r="T34" s="551"/>
      <c r="U34" s="551"/>
      <c r="V34" s="544">
        <f t="shared" si="38"/>
        <v>200000</v>
      </c>
      <c r="W34" s="551">
        <f t="shared" si="39"/>
        <v>200000</v>
      </c>
      <c r="X34" s="551"/>
      <c r="Y34" s="551"/>
      <c r="Z34" s="551"/>
      <c r="AA34" s="551">
        <f>O34+AM34</f>
        <v>200000</v>
      </c>
      <c r="AB34" s="544">
        <f t="shared" si="40"/>
        <v>200000</v>
      </c>
      <c r="AC34" s="546">
        <f t="shared" si="41"/>
        <v>0</v>
      </c>
      <c r="AD34" s="546"/>
      <c r="AE34" s="546"/>
      <c r="AF34" s="546"/>
      <c r="AG34" s="546"/>
      <c r="AH34" s="546">
        <f t="shared" si="42"/>
        <v>0</v>
      </c>
      <c r="AI34" s="546">
        <f t="shared" si="43"/>
        <v>0</v>
      </c>
      <c r="AJ34" s="546"/>
      <c r="AK34" s="546"/>
      <c r="AL34" s="546"/>
      <c r="AM34" s="546"/>
      <c r="AN34" s="546">
        <f t="shared" si="44"/>
        <v>0</v>
      </c>
    </row>
    <row r="35" spans="1:40" s="566" customFormat="1" ht="15.75">
      <c r="A35" s="541" t="s">
        <v>477</v>
      </c>
      <c r="B35" s="565" t="s">
        <v>478</v>
      </c>
      <c r="C35" s="541"/>
      <c r="D35" s="542" t="s">
        <v>479</v>
      </c>
      <c r="E35" s="543">
        <f>E36+E38+E40+E41+E42+E43+E44+E45</f>
        <v>5770000</v>
      </c>
      <c r="F35" s="543">
        <f t="shared" ref="F35:I35" si="45">F36+F38+F40+F41+F42+F43+F44+F45</f>
        <v>5770000</v>
      </c>
      <c r="G35" s="543">
        <f t="shared" si="45"/>
        <v>0</v>
      </c>
      <c r="H35" s="543">
        <f t="shared" si="45"/>
        <v>0</v>
      </c>
      <c r="I35" s="543">
        <f t="shared" si="45"/>
        <v>0</v>
      </c>
      <c r="J35" s="543">
        <f>J36+J38+J40+J41+J42+J43+J44+J45+J37+J39</f>
        <v>11836529.289999999</v>
      </c>
      <c r="K35" s="543">
        <f>K36+K38+K40+K41+K42+K43+K44+K45+K37+K39</f>
        <v>11620409</v>
      </c>
      <c r="L35" s="543">
        <f t="shared" ref="L35:P35" si="46">L36+L38+L40+L41+L42+L43+L44+L45+L37+L39</f>
        <v>0</v>
      </c>
      <c r="M35" s="543">
        <f t="shared" si="46"/>
        <v>0</v>
      </c>
      <c r="N35" s="543">
        <f t="shared" si="46"/>
        <v>0</v>
      </c>
      <c r="O35" s="543">
        <f t="shared" si="46"/>
        <v>11836529.289999999</v>
      </c>
      <c r="P35" s="543">
        <f t="shared" si="46"/>
        <v>17606529.289999999</v>
      </c>
      <c r="Q35" s="545">
        <f>Q36+Q38+Q40+Q41+Q42+Q43+Q44+Q45</f>
        <v>5986120.29</v>
      </c>
      <c r="R35" s="545">
        <f t="shared" ref="R35:AB35" si="47">R36+R38+R40+R41+R42+R43+R44+R45</f>
        <v>5719500</v>
      </c>
      <c r="S35" s="545">
        <f t="shared" si="47"/>
        <v>0</v>
      </c>
      <c r="T35" s="545">
        <f t="shared" si="47"/>
        <v>0</v>
      </c>
      <c r="U35" s="545">
        <f t="shared" si="47"/>
        <v>266620.29000000004</v>
      </c>
      <c r="V35" s="545">
        <f t="shared" si="47"/>
        <v>10462300</v>
      </c>
      <c r="W35" s="545">
        <f t="shared" si="47"/>
        <v>10462300</v>
      </c>
      <c r="X35" s="545">
        <f t="shared" si="47"/>
        <v>0</v>
      </c>
      <c r="Y35" s="545">
        <f t="shared" si="47"/>
        <v>0</v>
      </c>
      <c r="Z35" s="545">
        <f t="shared" si="47"/>
        <v>0</v>
      </c>
      <c r="AA35" s="545">
        <f t="shared" si="47"/>
        <v>10462300</v>
      </c>
      <c r="AB35" s="545">
        <f t="shared" si="47"/>
        <v>16448420.289999999</v>
      </c>
      <c r="AC35" s="547">
        <f>AC36+AC38+AC40+AC41+AC42+AC43+AC44+AC45</f>
        <v>0</v>
      </c>
      <c r="AD35" s="547">
        <f t="shared" ref="AD35:AN35" si="48">AD36+AD38+AD40+AD41+AD42+AD43+AD44+AD45</f>
        <v>0</v>
      </c>
      <c r="AE35" s="547">
        <f t="shared" si="48"/>
        <v>0</v>
      </c>
      <c r="AF35" s="547">
        <f t="shared" si="48"/>
        <v>0</v>
      </c>
      <c r="AG35" s="547">
        <f t="shared" si="48"/>
        <v>0</v>
      </c>
      <c r="AH35" s="547">
        <f t="shared" si="48"/>
        <v>0</v>
      </c>
      <c r="AI35" s="547">
        <f t="shared" si="48"/>
        <v>0</v>
      </c>
      <c r="AJ35" s="547">
        <f t="shared" si="48"/>
        <v>0</v>
      </c>
      <c r="AK35" s="547">
        <f t="shared" si="48"/>
        <v>0</v>
      </c>
      <c r="AL35" s="547">
        <f t="shared" si="48"/>
        <v>0</v>
      </c>
      <c r="AM35" s="547">
        <f t="shared" si="48"/>
        <v>0</v>
      </c>
      <c r="AN35" s="547">
        <f t="shared" si="48"/>
        <v>0</v>
      </c>
    </row>
    <row r="36" spans="1:40" ht="15.75">
      <c r="A36" s="549" t="s">
        <v>70</v>
      </c>
      <c r="B36" s="549" t="s">
        <v>71</v>
      </c>
      <c r="C36" s="549" t="s">
        <v>72</v>
      </c>
      <c r="D36" s="73" t="s">
        <v>73</v>
      </c>
      <c r="E36" s="550">
        <f t="shared" si="8"/>
        <v>50500</v>
      </c>
      <c r="F36" s="550">
        <v>50500</v>
      </c>
      <c r="G36" s="550">
        <v>0</v>
      </c>
      <c r="H36" s="550">
        <v>0</v>
      </c>
      <c r="I36" s="550"/>
      <c r="J36" s="550">
        <f t="shared" si="9"/>
        <v>216120.29</v>
      </c>
      <c r="K36" s="550"/>
      <c r="L36" s="550">
        <v>0</v>
      </c>
      <c r="M36" s="550">
        <v>0</v>
      </c>
      <c r="N36" s="550">
        <v>0</v>
      </c>
      <c r="O36" s="550">
        <v>216120.29</v>
      </c>
      <c r="P36" s="550">
        <f t="shared" si="11"/>
        <v>266620.29000000004</v>
      </c>
      <c r="Q36" s="544">
        <f t="shared" ref="Q36:Q45" si="49">R36+U36</f>
        <v>266620.29000000004</v>
      </c>
      <c r="R36" s="551">
        <v>0</v>
      </c>
      <c r="S36" s="551">
        <v>0</v>
      </c>
      <c r="T36" s="551">
        <v>0</v>
      </c>
      <c r="U36" s="551">
        <f>P36+AG36</f>
        <v>266620.29000000004</v>
      </c>
      <c r="V36" s="544">
        <f t="shared" ref="V36:V45" si="50">X36+AA36</f>
        <v>0</v>
      </c>
      <c r="W36" s="551">
        <f t="shared" ref="W36" si="51">AA36</f>
        <v>0</v>
      </c>
      <c r="X36" s="551">
        <v>0</v>
      </c>
      <c r="Y36" s="551">
        <v>0</v>
      </c>
      <c r="Z36" s="551">
        <v>0</v>
      </c>
      <c r="AA36" s="551">
        <v>0</v>
      </c>
      <c r="AB36" s="544">
        <f t="shared" ref="AB36:AB45" si="52">Q36+V36</f>
        <v>266620.29000000004</v>
      </c>
      <c r="AC36" s="546">
        <f t="shared" ref="AC36:AC45" si="53">AD36+AG36</f>
        <v>0</v>
      </c>
      <c r="AD36" s="546">
        <v>0</v>
      </c>
      <c r="AE36" s="546">
        <v>0</v>
      </c>
      <c r="AF36" s="546">
        <v>0</v>
      </c>
      <c r="AG36" s="546"/>
      <c r="AH36" s="546">
        <f t="shared" ref="AH36:AH45" si="54">AJ36+AM36</f>
        <v>0</v>
      </c>
      <c r="AI36" s="546">
        <f t="shared" ref="AI36" si="55">AM36</f>
        <v>0</v>
      </c>
      <c r="AJ36" s="546">
        <v>0</v>
      </c>
      <c r="AK36" s="546">
        <v>0</v>
      </c>
      <c r="AL36" s="546">
        <v>0</v>
      </c>
      <c r="AM36" s="546">
        <v>0</v>
      </c>
      <c r="AN36" s="546">
        <f t="shared" ref="AN36:AN45" si="56">AC36+AH36</f>
        <v>0</v>
      </c>
    </row>
    <row r="37" spans="1:40" ht="31.5">
      <c r="A37" s="567" t="s">
        <v>441</v>
      </c>
      <c r="B37" s="555">
        <v>7340</v>
      </c>
      <c r="C37" s="554" t="s">
        <v>75</v>
      </c>
      <c r="D37" s="73" t="s">
        <v>443</v>
      </c>
      <c r="E37" s="550"/>
      <c r="F37" s="550"/>
      <c r="G37" s="550"/>
      <c r="H37" s="550"/>
      <c r="I37" s="550"/>
      <c r="J37" s="550">
        <f t="shared" si="9"/>
        <v>89000</v>
      </c>
      <c r="K37" s="550">
        <f t="shared" si="10"/>
        <v>89000</v>
      </c>
      <c r="L37" s="550"/>
      <c r="M37" s="550"/>
      <c r="N37" s="550"/>
      <c r="O37" s="550">
        <v>89000</v>
      </c>
      <c r="P37" s="550">
        <f t="shared" si="11"/>
        <v>89000</v>
      </c>
      <c r="Q37" s="544"/>
      <c r="R37" s="551"/>
      <c r="S37" s="551"/>
      <c r="T37" s="551"/>
      <c r="U37" s="551"/>
      <c r="V37" s="544"/>
      <c r="W37" s="551"/>
      <c r="X37" s="551"/>
      <c r="Y37" s="551"/>
      <c r="Z37" s="551"/>
      <c r="AA37" s="551"/>
      <c r="AB37" s="544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</row>
    <row r="38" spans="1:40" ht="63">
      <c r="A38" s="554" t="s">
        <v>437</v>
      </c>
      <c r="B38" s="555">
        <v>7363</v>
      </c>
      <c r="C38" s="554" t="s">
        <v>90</v>
      </c>
      <c r="D38" s="73" t="s">
        <v>480</v>
      </c>
      <c r="E38" s="550">
        <f t="shared" si="8"/>
        <v>0</v>
      </c>
      <c r="F38" s="550">
        <v>0</v>
      </c>
      <c r="G38" s="550">
        <v>0</v>
      </c>
      <c r="H38" s="550">
        <v>0</v>
      </c>
      <c r="I38" s="550">
        <v>0</v>
      </c>
      <c r="J38" s="550">
        <f t="shared" si="9"/>
        <v>369109</v>
      </c>
      <c r="K38" s="550">
        <f t="shared" si="10"/>
        <v>369109</v>
      </c>
      <c r="L38" s="550"/>
      <c r="M38" s="550"/>
      <c r="N38" s="550"/>
      <c r="O38" s="550">
        <v>369109</v>
      </c>
      <c r="P38" s="550">
        <f t="shared" si="11"/>
        <v>369109</v>
      </c>
      <c r="Q38" s="544">
        <f t="shared" si="49"/>
        <v>0</v>
      </c>
      <c r="R38" s="551">
        <v>0</v>
      </c>
      <c r="S38" s="551">
        <v>0</v>
      </c>
      <c r="T38" s="551">
        <v>0</v>
      </c>
      <c r="U38" s="551">
        <v>0</v>
      </c>
      <c r="V38" s="544">
        <f t="shared" si="50"/>
        <v>0</v>
      </c>
      <c r="W38" s="551"/>
      <c r="X38" s="551"/>
      <c r="Y38" s="551"/>
      <c r="Z38" s="551"/>
      <c r="AA38" s="551"/>
      <c r="AB38" s="544">
        <f t="shared" si="52"/>
        <v>0</v>
      </c>
      <c r="AC38" s="546">
        <f t="shared" si="53"/>
        <v>0</v>
      </c>
      <c r="AD38" s="546">
        <v>0</v>
      </c>
      <c r="AE38" s="546">
        <v>0</v>
      </c>
      <c r="AF38" s="546">
        <v>0</v>
      </c>
      <c r="AG38" s="546">
        <v>0</v>
      </c>
      <c r="AH38" s="546">
        <f t="shared" si="54"/>
        <v>0</v>
      </c>
      <c r="AI38" s="546"/>
      <c r="AJ38" s="546"/>
      <c r="AK38" s="546"/>
      <c r="AL38" s="546"/>
      <c r="AM38" s="546"/>
      <c r="AN38" s="546">
        <f t="shared" si="56"/>
        <v>0</v>
      </c>
    </row>
    <row r="39" spans="1:40" ht="45.75" customHeight="1">
      <c r="A39" s="554" t="s">
        <v>573</v>
      </c>
      <c r="B39" s="555">
        <v>7380</v>
      </c>
      <c r="C39" s="554" t="s">
        <v>90</v>
      </c>
      <c r="D39" s="73" t="s">
        <v>574</v>
      </c>
      <c r="E39" s="550"/>
      <c r="F39" s="550"/>
      <c r="G39" s="550"/>
      <c r="H39" s="550"/>
      <c r="I39" s="550"/>
      <c r="J39" s="550">
        <f t="shared" si="9"/>
        <v>700000</v>
      </c>
      <c r="K39" s="550">
        <f t="shared" si="10"/>
        <v>700000</v>
      </c>
      <c r="L39" s="550"/>
      <c r="M39" s="550"/>
      <c r="N39" s="550"/>
      <c r="O39" s="550">
        <v>700000</v>
      </c>
      <c r="P39" s="550">
        <f t="shared" si="11"/>
        <v>700000</v>
      </c>
      <c r="Q39" s="544"/>
      <c r="R39" s="551"/>
      <c r="S39" s="551"/>
      <c r="T39" s="551"/>
      <c r="U39" s="551"/>
      <c r="V39" s="544"/>
      <c r="W39" s="551"/>
      <c r="X39" s="551"/>
      <c r="Y39" s="551"/>
      <c r="Z39" s="551"/>
      <c r="AA39" s="551"/>
      <c r="AB39" s="544"/>
      <c r="AC39" s="546"/>
      <c r="AD39" s="546"/>
      <c r="AE39" s="546"/>
      <c r="AF39" s="546"/>
      <c r="AG39" s="546"/>
      <c r="AH39" s="546"/>
      <c r="AI39" s="546"/>
      <c r="AJ39" s="546"/>
      <c r="AK39" s="546"/>
      <c r="AL39" s="546"/>
      <c r="AM39" s="546"/>
      <c r="AN39" s="546"/>
    </row>
    <row r="40" spans="1:40" ht="47.25">
      <c r="A40" s="549" t="s">
        <v>77</v>
      </c>
      <c r="B40" s="549" t="s">
        <v>78</v>
      </c>
      <c r="C40" s="549" t="s">
        <v>79</v>
      </c>
      <c r="D40" s="73" t="s">
        <v>80</v>
      </c>
      <c r="E40" s="550">
        <f t="shared" si="8"/>
        <v>5000000</v>
      </c>
      <c r="F40" s="550">
        <v>5000000</v>
      </c>
      <c r="G40" s="550">
        <v>0</v>
      </c>
      <c r="H40" s="550">
        <v>0</v>
      </c>
      <c r="I40" s="550">
        <v>0</v>
      </c>
      <c r="J40" s="550">
        <f t="shared" si="9"/>
        <v>10412500</v>
      </c>
      <c r="K40" s="550">
        <f t="shared" si="10"/>
        <v>10412500</v>
      </c>
      <c r="L40" s="550">
        <v>0</v>
      </c>
      <c r="M40" s="550">
        <v>0</v>
      </c>
      <c r="N40" s="550">
        <v>0</v>
      </c>
      <c r="O40" s="550">
        <v>10412500</v>
      </c>
      <c r="P40" s="550">
        <f t="shared" si="11"/>
        <v>15412500</v>
      </c>
      <c r="Q40" s="544">
        <f t="shared" si="49"/>
        <v>5000000</v>
      </c>
      <c r="R40" s="551">
        <f>F40+AD40</f>
        <v>5000000</v>
      </c>
      <c r="S40" s="551">
        <v>0</v>
      </c>
      <c r="T40" s="551">
        <v>0</v>
      </c>
      <c r="U40" s="551">
        <v>0</v>
      </c>
      <c r="V40" s="544">
        <f t="shared" si="50"/>
        <v>10412500</v>
      </c>
      <c r="W40" s="551">
        <f t="shared" ref="W40:W45" si="57">AA40</f>
        <v>10412500</v>
      </c>
      <c r="X40" s="551">
        <v>0</v>
      </c>
      <c r="Y40" s="551">
        <v>0</v>
      </c>
      <c r="Z40" s="551">
        <v>0</v>
      </c>
      <c r="AA40" s="551">
        <f>O40+AM40</f>
        <v>10412500</v>
      </c>
      <c r="AB40" s="544">
        <f t="shared" si="52"/>
        <v>15412500</v>
      </c>
      <c r="AC40" s="546">
        <f t="shared" si="53"/>
        <v>0</v>
      </c>
      <c r="AD40" s="546"/>
      <c r="AE40" s="546">
        <v>0</v>
      </c>
      <c r="AF40" s="546">
        <v>0</v>
      </c>
      <c r="AG40" s="546">
        <v>0</v>
      </c>
      <c r="AH40" s="546">
        <f t="shared" si="54"/>
        <v>0</v>
      </c>
      <c r="AI40" s="546">
        <f t="shared" ref="AI40:AI45" si="58">AM40</f>
        <v>0</v>
      </c>
      <c r="AJ40" s="546">
        <v>0</v>
      </c>
      <c r="AK40" s="546">
        <v>0</v>
      </c>
      <c r="AL40" s="546">
        <v>0</v>
      </c>
      <c r="AM40" s="546"/>
      <c r="AN40" s="546">
        <f t="shared" si="56"/>
        <v>0</v>
      </c>
    </row>
    <row r="41" spans="1:40" ht="31.5">
      <c r="A41" s="549" t="s">
        <v>81</v>
      </c>
      <c r="B41" s="549" t="s">
        <v>82</v>
      </c>
      <c r="C41" s="549" t="s">
        <v>83</v>
      </c>
      <c r="D41" s="73" t="s">
        <v>84</v>
      </c>
      <c r="E41" s="550">
        <f t="shared" si="8"/>
        <v>200000</v>
      </c>
      <c r="F41" s="550">
        <v>200000</v>
      </c>
      <c r="G41" s="550">
        <v>0</v>
      </c>
      <c r="H41" s="550">
        <v>0</v>
      </c>
      <c r="I41" s="550">
        <v>0</v>
      </c>
      <c r="J41" s="550">
        <f t="shared" si="9"/>
        <v>0</v>
      </c>
      <c r="K41" s="550">
        <f t="shared" si="10"/>
        <v>0</v>
      </c>
      <c r="L41" s="550">
        <v>0</v>
      </c>
      <c r="M41" s="550">
        <v>0</v>
      </c>
      <c r="N41" s="550">
        <v>0</v>
      </c>
      <c r="O41" s="550">
        <v>0</v>
      </c>
      <c r="P41" s="550">
        <f t="shared" si="11"/>
        <v>200000</v>
      </c>
      <c r="Q41" s="544">
        <f t="shared" si="49"/>
        <v>200000</v>
      </c>
      <c r="R41" s="551">
        <f t="shared" ref="R41:T52" si="59">F41+AD41</f>
        <v>200000</v>
      </c>
      <c r="S41" s="551">
        <v>0</v>
      </c>
      <c r="T41" s="551">
        <v>0</v>
      </c>
      <c r="U41" s="551">
        <v>0</v>
      </c>
      <c r="V41" s="544">
        <f t="shared" si="50"/>
        <v>0</v>
      </c>
      <c r="W41" s="551">
        <f t="shared" si="57"/>
        <v>0</v>
      </c>
      <c r="X41" s="551">
        <v>0</v>
      </c>
      <c r="Y41" s="551">
        <v>0</v>
      </c>
      <c r="Z41" s="551">
        <v>0</v>
      </c>
      <c r="AA41" s="551"/>
      <c r="AB41" s="544">
        <f t="shared" si="52"/>
        <v>200000</v>
      </c>
      <c r="AC41" s="546">
        <f t="shared" si="53"/>
        <v>0</v>
      </c>
      <c r="AD41" s="546"/>
      <c r="AE41" s="546">
        <v>0</v>
      </c>
      <c r="AF41" s="546">
        <v>0</v>
      </c>
      <c r="AG41" s="546">
        <v>0</v>
      </c>
      <c r="AH41" s="546">
        <f t="shared" si="54"/>
        <v>0</v>
      </c>
      <c r="AI41" s="546">
        <f t="shared" si="58"/>
        <v>0</v>
      </c>
      <c r="AJ41" s="546">
        <v>0</v>
      </c>
      <c r="AK41" s="546">
        <v>0</v>
      </c>
      <c r="AL41" s="546">
        <v>0</v>
      </c>
      <c r="AM41" s="546"/>
      <c r="AN41" s="546">
        <f t="shared" si="56"/>
        <v>0</v>
      </c>
    </row>
    <row r="42" spans="1:40" ht="31.5">
      <c r="A42" s="549" t="s">
        <v>85</v>
      </c>
      <c r="B42" s="549" t="s">
        <v>86</v>
      </c>
      <c r="C42" s="549" t="s">
        <v>83</v>
      </c>
      <c r="D42" s="73" t="s">
        <v>87</v>
      </c>
      <c r="E42" s="550">
        <f t="shared" si="8"/>
        <v>220000</v>
      </c>
      <c r="F42" s="550">
        <v>220000</v>
      </c>
      <c r="G42" s="550">
        <v>0</v>
      </c>
      <c r="H42" s="550">
        <v>0</v>
      </c>
      <c r="I42" s="550">
        <v>0</v>
      </c>
      <c r="J42" s="550">
        <f t="shared" si="9"/>
        <v>0</v>
      </c>
      <c r="K42" s="550">
        <f t="shared" si="10"/>
        <v>0</v>
      </c>
      <c r="L42" s="550">
        <v>0</v>
      </c>
      <c r="M42" s="550">
        <v>0</v>
      </c>
      <c r="N42" s="550">
        <v>0</v>
      </c>
      <c r="O42" s="550">
        <v>0</v>
      </c>
      <c r="P42" s="550">
        <f t="shared" si="11"/>
        <v>220000</v>
      </c>
      <c r="Q42" s="544">
        <f t="shared" si="49"/>
        <v>220000</v>
      </c>
      <c r="R42" s="551">
        <f t="shared" si="59"/>
        <v>220000</v>
      </c>
      <c r="S42" s="551">
        <v>0</v>
      </c>
      <c r="T42" s="551">
        <v>0</v>
      </c>
      <c r="U42" s="551">
        <v>0</v>
      </c>
      <c r="V42" s="544">
        <f t="shared" si="50"/>
        <v>0</v>
      </c>
      <c r="W42" s="551">
        <f t="shared" si="57"/>
        <v>0</v>
      </c>
      <c r="X42" s="551">
        <v>0</v>
      </c>
      <c r="Y42" s="551">
        <v>0</v>
      </c>
      <c r="Z42" s="551">
        <v>0</v>
      </c>
      <c r="AA42" s="551"/>
      <c r="AB42" s="544">
        <f t="shared" si="52"/>
        <v>220000</v>
      </c>
      <c r="AC42" s="546">
        <f t="shared" si="53"/>
        <v>0</v>
      </c>
      <c r="AD42" s="546"/>
      <c r="AE42" s="546">
        <v>0</v>
      </c>
      <c r="AF42" s="546">
        <v>0</v>
      </c>
      <c r="AG42" s="546">
        <v>0</v>
      </c>
      <c r="AH42" s="546">
        <f t="shared" si="54"/>
        <v>0</v>
      </c>
      <c r="AI42" s="546">
        <f t="shared" si="58"/>
        <v>0</v>
      </c>
      <c r="AJ42" s="546">
        <v>0</v>
      </c>
      <c r="AK42" s="546">
        <v>0</v>
      </c>
      <c r="AL42" s="546">
        <v>0</v>
      </c>
      <c r="AM42" s="546"/>
      <c r="AN42" s="546">
        <f t="shared" si="56"/>
        <v>0</v>
      </c>
    </row>
    <row r="43" spans="1:40" ht="31.15" customHeight="1">
      <c r="A43" s="549" t="s">
        <v>88</v>
      </c>
      <c r="B43" s="549" t="s">
        <v>89</v>
      </c>
      <c r="C43" s="549" t="s">
        <v>90</v>
      </c>
      <c r="D43" s="73" t="s">
        <v>91</v>
      </c>
      <c r="E43" s="550">
        <f t="shared" si="8"/>
        <v>0</v>
      </c>
      <c r="F43" s="550">
        <v>0</v>
      </c>
      <c r="G43" s="550">
        <v>0</v>
      </c>
      <c r="H43" s="550">
        <v>0</v>
      </c>
      <c r="I43" s="550">
        <v>0</v>
      </c>
      <c r="J43" s="550">
        <f t="shared" si="9"/>
        <v>49800</v>
      </c>
      <c r="K43" s="550">
        <f t="shared" si="10"/>
        <v>49800</v>
      </c>
      <c r="L43" s="550">
        <v>0</v>
      </c>
      <c r="M43" s="550">
        <v>0</v>
      </c>
      <c r="N43" s="550">
        <v>0</v>
      </c>
      <c r="O43" s="550">
        <v>49800</v>
      </c>
      <c r="P43" s="550">
        <f t="shared" si="11"/>
        <v>49800</v>
      </c>
      <c r="Q43" s="544">
        <f t="shared" si="49"/>
        <v>0</v>
      </c>
      <c r="R43" s="551">
        <f t="shared" si="59"/>
        <v>0</v>
      </c>
      <c r="S43" s="551">
        <v>0</v>
      </c>
      <c r="T43" s="551">
        <v>0</v>
      </c>
      <c r="U43" s="551">
        <v>0</v>
      </c>
      <c r="V43" s="544">
        <f t="shared" si="50"/>
        <v>49800</v>
      </c>
      <c r="W43" s="551">
        <f t="shared" si="57"/>
        <v>49800</v>
      </c>
      <c r="X43" s="551">
        <v>0</v>
      </c>
      <c r="Y43" s="551">
        <v>0</v>
      </c>
      <c r="Z43" s="551">
        <v>0</v>
      </c>
      <c r="AA43" s="551">
        <f>O43+AM43</f>
        <v>49800</v>
      </c>
      <c r="AB43" s="544">
        <f t="shared" si="52"/>
        <v>49800</v>
      </c>
      <c r="AC43" s="546">
        <f t="shared" si="53"/>
        <v>0</v>
      </c>
      <c r="AD43" s="546"/>
      <c r="AE43" s="546">
        <v>0</v>
      </c>
      <c r="AF43" s="546">
        <v>0</v>
      </c>
      <c r="AG43" s="546">
        <v>0</v>
      </c>
      <c r="AH43" s="546">
        <f t="shared" si="54"/>
        <v>0</v>
      </c>
      <c r="AI43" s="546">
        <f t="shared" si="58"/>
        <v>0</v>
      </c>
      <c r="AJ43" s="546">
        <v>0</v>
      </c>
      <c r="AK43" s="546">
        <v>0</v>
      </c>
      <c r="AL43" s="546">
        <v>0</v>
      </c>
      <c r="AM43" s="546"/>
      <c r="AN43" s="546">
        <f t="shared" si="56"/>
        <v>0</v>
      </c>
    </row>
    <row r="44" spans="1:40" ht="31.5">
      <c r="A44" s="549" t="s">
        <v>92</v>
      </c>
      <c r="B44" s="549" t="s">
        <v>93</v>
      </c>
      <c r="C44" s="549" t="s">
        <v>90</v>
      </c>
      <c r="D44" s="73" t="s">
        <v>94</v>
      </c>
      <c r="E44" s="550">
        <f t="shared" si="8"/>
        <v>200000</v>
      </c>
      <c r="F44" s="550">
        <v>200000</v>
      </c>
      <c r="G44" s="550">
        <v>0</v>
      </c>
      <c r="H44" s="550">
        <v>0</v>
      </c>
      <c r="I44" s="550">
        <v>0</v>
      </c>
      <c r="J44" s="550">
        <f t="shared" si="9"/>
        <v>0</v>
      </c>
      <c r="K44" s="550">
        <f t="shared" si="10"/>
        <v>0</v>
      </c>
      <c r="L44" s="550">
        <v>0</v>
      </c>
      <c r="M44" s="550">
        <v>0</v>
      </c>
      <c r="N44" s="550">
        <v>0</v>
      </c>
      <c r="O44" s="550">
        <v>0</v>
      </c>
      <c r="P44" s="550">
        <f t="shared" si="11"/>
        <v>200000</v>
      </c>
      <c r="Q44" s="544">
        <f t="shared" si="49"/>
        <v>200000</v>
      </c>
      <c r="R44" s="551">
        <f t="shared" si="59"/>
        <v>200000</v>
      </c>
      <c r="S44" s="551">
        <v>0</v>
      </c>
      <c r="T44" s="551">
        <v>0</v>
      </c>
      <c r="U44" s="551">
        <v>0</v>
      </c>
      <c r="V44" s="544">
        <f t="shared" si="50"/>
        <v>0</v>
      </c>
      <c r="W44" s="551">
        <f t="shared" si="57"/>
        <v>0</v>
      </c>
      <c r="X44" s="551">
        <v>0</v>
      </c>
      <c r="Y44" s="551">
        <v>0</v>
      </c>
      <c r="Z44" s="551">
        <v>0</v>
      </c>
      <c r="AA44" s="551"/>
      <c r="AB44" s="544">
        <f t="shared" si="52"/>
        <v>200000</v>
      </c>
      <c r="AC44" s="546">
        <f t="shared" si="53"/>
        <v>0</v>
      </c>
      <c r="AD44" s="546"/>
      <c r="AE44" s="546">
        <v>0</v>
      </c>
      <c r="AF44" s="546">
        <v>0</v>
      </c>
      <c r="AG44" s="546">
        <v>0</v>
      </c>
      <c r="AH44" s="546">
        <f t="shared" si="54"/>
        <v>0</v>
      </c>
      <c r="AI44" s="546">
        <f t="shared" si="58"/>
        <v>0</v>
      </c>
      <c r="AJ44" s="546">
        <v>0</v>
      </c>
      <c r="AK44" s="546">
        <v>0</v>
      </c>
      <c r="AL44" s="546">
        <v>0</v>
      </c>
      <c r="AM44" s="546">
        <v>0</v>
      </c>
      <c r="AN44" s="546">
        <f t="shared" si="56"/>
        <v>0</v>
      </c>
    </row>
    <row r="45" spans="1:40" ht="31.5">
      <c r="A45" s="549" t="s">
        <v>95</v>
      </c>
      <c r="B45" s="549" t="s">
        <v>96</v>
      </c>
      <c r="C45" s="549" t="s">
        <v>90</v>
      </c>
      <c r="D45" s="73" t="s">
        <v>97</v>
      </c>
      <c r="E45" s="550">
        <f t="shared" si="8"/>
        <v>99500</v>
      </c>
      <c r="F45" s="550">
        <v>99500</v>
      </c>
      <c r="G45" s="550">
        <v>0</v>
      </c>
      <c r="H45" s="550">
        <v>0</v>
      </c>
      <c r="I45" s="550">
        <v>0</v>
      </c>
      <c r="J45" s="550">
        <f t="shared" si="9"/>
        <v>0</v>
      </c>
      <c r="K45" s="550">
        <f t="shared" si="10"/>
        <v>0</v>
      </c>
      <c r="L45" s="550">
        <v>0</v>
      </c>
      <c r="M45" s="550">
        <v>0</v>
      </c>
      <c r="N45" s="550">
        <v>0</v>
      </c>
      <c r="O45" s="550">
        <v>0</v>
      </c>
      <c r="P45" s="550">
        <f t="shared" si="11"/>
        <v>99500</v>
      </c>
      <c r="Q45" s="544">
        <f t="shared" si="49"/>
        <v>99500</v>
      </c>
      <c r="R45" s="551">
        <f t="shared" si="59"/>
        <v>99500</v>
      </c>
      <c r="S45" s="551">
        <v>0</v>
      </c>
      <c r="T45" s="551">
        <v>0</v>
      </c>
      <c r="U45" s="551">
        <v>0</v>
      </c>
      <c r="V45" s="544">
        <f t="shared" si="50"/>
        <v>0</v>
      </c>
      <c r="W45" s="551">
        <f t="shared" si="57"/>
        <v>0</v>
      </c>
      <c r="X45" s="551">
        <v>0</v>
      </c>
      <c r="Y45" s="551">
        <v>0</v>
      </c>
      <c r="Z45" s="551">
        <v>0</v>
      </c>
      <c r="AA45" s="551">
        <v>0</v>
      </c>
      <c r="AB45" s="544">
        <f t="shared" si="52"/>
        <v>99500</v>
      </c>
      <c r="AC45" s="546">
        <f t="shared" si="53"/>
        <v>0</v>
      </c>
      <c r="AD45" s="546"/>
      <c r="AE45" s="546">
        <v>0</v>
      </c>
      <c r="AF45" s="546">
        <v>0</v>
      </c>
      <c r="AG45" s="546">
        <v>0</v>
      </c>
      <c r="AH45" s="546">
        <f t="shared" si="54"/>
        <v>0</v>
      </c>
      <c r="AI45" s="546">
        <f t="shared" si="58"/>
        <v>0</v>
      </c>
      <c r="AJ45" s="546">
        <v>0</v>
      </c>
      <c r="AK45" s="546">
        <v>0</v>
      </c>
      <c r="AL45" s="546">
        <v>0</v>
      </c>
      <c r="AM45" s="546">
        <v>0</v>
      </c>
      <c r="AN45" s="546">
        <f t="shared" si="56"/>
        <v>0</v>
      </c>
    </row>
    <row r="46" spans="1:40" s="566" customFormat="1" ht="15.75">
      <c r="A46" s="541" t="s">
        <v>481</v>
      </c>
      <c r="B46" s="541" t="s">
        <v>482</v>
      </c>
      <c r="C46" s="541"/>
      <c r="D46" s="542" t="s">
        <v>483</v>
      </c>
      <c r="E46" s="543">
        <f>E47+E48+E50+E51+E52+E53+E49</f>
        <v>2449427</v>
      </c>
      <c r="F46" s="543">
        <f>F47+F48+F50+F51+F52+F53+F49</f>
        <v>2449427</v>
      </c>
      <c r="G46" s="543">
        <f t="shared" ref="G46:P46" si="60">G47+G48+G50+G51+G52+G53+G49</f>
        <v>797500</v>
      </c>
      <c r="H46" s="543">
        <f t="shared" si="60"/>
        <v>34400</v>
      </c>
      <c r="I46" s="543">
        <f t="shared" si="60"/>
        <v>0</v>
      </c>
      <c r="J46" s="543">
        <f t="shared" si="60"/>
        <v>688000</v>
      </c>
      <c r="K46" s="543">
        <f t="shared" si="60"/>
        <v>0</v>
      </c>
      <c r="L46" s="543">
        <f t="shared" si="60"/>
        <v>688000</v>
      </c>
      <c r="M46" s="543">
        <f t="shared" si="60"/>
        <v>0</v>
      </c>
      <c r="N46" s="543">
        <f t="shared" si="60"/>
        <v>0</v>
      </c>
      <c r="O46" s="543">
        <f t="shared" si="60"/>
        <v>0</v>
      </c>
      <c r="P46" s="543">
        <f t="shared" si="60"/>
        <v>3137427</v>
      </c>
      <c r="Q46" s="545">
        <f>Q47+Q48+Q50+Q51+Q52+Q53</f>
        <v>2408627</v>
      </c>
      <c r="R46" s="545">
        <f t="shared" ref="R46:AB46" si="61">R47+R48+R50+R51+R52+R53</f>
        <v>2408627</v>
      </c>
      <c r="S46" s="545">
        <f t="shared" si="61"/>
        <v>797500</v>
      </c>
      <c r="T46" s="545">
        <f t="shared" si="61"/>
        <v>34400</v>
      </c>
      <c r="U46" s="545">
        <f t="shared" si="61"/>
        <v>0</v>
      </c>
      <c r="V46" s="545">
        <f t="shared" si="61"/>
        <v>0</v>
      </c>
      <c r="W46" s="545">
        <f t="shared" si="61"/>
        <v>0</v>
      </c>
      <c r="X46" s="545">
        <f t="shared" si="61"/>
        <v>0</v>
      </c>
      <c r="Y46" s="545">
        <f t="shared" si="61"/>
        <v>0</v>
      </c>
      <c r="Z46" s="545">
        <f t="shared" si="61"/>
        <v>0</v>
      </c>
      <c r="AA46" s="545">
        <f t="shared" si="61"/>
        <v>0</v>
      </c>
      <c r="AB46" s="545">
        <f t="shared" si="61"/>
        <v>2408627</v>
      </c>
      <c r="AC46" s="547">
        <f>AC47+AC48+AC50+AC51+AC52+AC53</f>
        <v>0</v>
      </c>
      <c r="AD46" s="547">
        <f t="shared" ref="AD46:AN46" si="62">AD47+AD48+AD50+AD51+AD52+AD53</f>
        <v>0</v>
      </c>
      <c r="AE46" s="547">
        <f t="shared" si="62"/>
        <v>0</v>
      </c>
      <c r="AF46" s="547">
        <f t="shared" si="62"/>
        <v>0</v>
      </c>
      <c r="AG46" s="547">
        <f t="shared" si="62"/>
        <v>0</v>
      </c>
      <c r="AH46" s="547">
        <f t="shared" si="62"/>
        <v>0</v>
      </c>
      <c r="AI46" s="547">
        <f t="shared" si="62"/>
        <v>0</v>
      </c>
      <c r="AJ46" s="547">
        <f t="shared" si="62"/>
        <v>0</v>
      </c>
      <c r="AK46" s="547">
        <f t="shared" si="62"/>
        <v>0</v>
      </c>
      <c r="AL46" s="547">
        <f t="shared" si="62"/>
        <v>0</v>
      </c>
      <c r="AM46" s="547">
        <f t="shared" si="62"/>
        <v>0</v>
      </c>
      <c r="AN46" s="547">
        <f t="shared" si="62"/>
        <v>0</v>
      </c>
    </row>
    <row r="47" spans="1:40" ht="47.25">
      <c r="A47" s="549" t="s">
        <v>98</v>
      </c>
      <c r="B47" s="549" t="s">
        <v>99</v>
      </c>
      <c r="C47" s="549" t="s">
        <v>100</v>
      </c>
      <c r="D47" s="73" t="s">
        <v>101</v>
      </c>
      <c r="E47" s="550">
        <f t="shared" si="8"/>
        <v>658657</v>
      </c>
      <c r="F47" s="550">
        <v>658657</v>
      </c>
      <c r="G47" s="550">
        <v>0</v>
      </c>
      <c r="H47" s="550">
        <v>0</v>
      </c>
      <c r="I47" s="550">
        <v>0</v>
      </c>
      <c r="J47" s="550">
        <f t="shared" si="9"/>
        <v>0</v>
      </c>
      <c r="K47" s="550">
        <f t="shared" si="10"/>
        <v>0</v>
      </c>
      <c r="L47" s="550">
        <v>0</v>
      </c>
      <c r="M47" s="550">
        <v>0</v>
      </c>
      <c r="N47" s="550">
        <v>0</v>
      </c>
      <c r="O47" s="550">
        <v>0</v>
      </c>
      <c r="P47" s="550">
        <f t="shared" si="11"/>
        <v>658657</v>
      </c>
      <c r="Q47" s="544">
        <f t="shared" ref="Q47:Q53" si="63">R47+U47</f>
        <v>658657</v>
      </c>
      <c r="R47" s="551">
        <f t="shared" si="59"/>
        <v>658657</v>
      </c>
      <c r="S47" s="551">
        <f t="shared" si="59"/>
        <v>0</v>
      </c>
      <c r="T47" s="551">
        <f t="shared" si="59"/>
        <v>0</v>
      </c>
      <c r="U47" s="551">
        <v>0</v>
      </c>
      <c r="V47" s="544">
        <f t="shared" ref="V47:V53" si="64">X47+AA47</f>
        <v>0</v>
      </c>
      <c r="W47" s="551">
        <f t="shared" ref="W47:W48" si="65">AA47</f>
        <v>0</v>
      </c>
      <c r="X47" s="551">
        <v>0</v>
      </c>
      <c r="Y47" s="551">
        <v>0</v>
      </c>
      <c r="Z47" s="551">
        <v>0</v>
      </c>
      <c r="AA47" s="551">
        <v>0</v>
      </c>
      <c r="AB47" s="544">
        <f t="shared" ref="AB47:AB53" si="66">Q47+V47</f>
        <v>658657</v>
      </c>
      <c r="AC47" s="546">
        <f t="shared" ref="AC47:AC53" si="67">AD47+AG47</f>
        <v>0</v>
      </c>
      <c r="AD47" s="546"/>
      <c r="AE47" s="546"/>
      <c r="AF47" s="546"/>
      <c r="AG47" s="546">
        <v>0</v>
      </c>
      <c r="AH47" s="546">
        <f t="shared" ref="AH47:AH53" si="68">AJ47+AM47</f>
        <v>0</v>
      </c>
      <c r="AI47" s="546">
        <f t="shared" ref="AI47:AI48" si="69">AM47</f>
        <v>0</v>
      </c>
      <c r="AJ47" s="546">
        <v>0</v>
      </c>
      <c r="AK47" s="546">
        <v>0</v>
      </c>
      <c r="AL47" s="546">
        <v>0</v>
      </c>
      <c r="AM47" s="546">
        <v>0</v>
      </c>
      <c r="AN47" s="546">
        <f t="shared" ref="AN47:AN53" si="70">AC47+AH47</f>
        <v>0</v>
      </c>
    </row>
    <row r="48" spans="1:40" ht="31.5">
      <c r="A48" s="549" t="s">
        <v>102</v>
      </c>
      <c r="B48" s="549" t="s">
        <v>103</v>
      </c>
      <c r="C48" s="549" t="s">
        <v>100</v>
      </c>
      <c r="D48" s="73" t="s">
        <v>575</v>
      </c>
      <c r="E48" s="550">
        <f t="shared" si="8"/>
        <v>1045000</v>
      </c>
      <c r="F48" s="550">
        <v>1045000</v>
      </c>
      <c r="G48" s="550">
        <v>797500</v>
      </c>
      <c r="H48" s="550">
        <v>34400</v>
      </c>
      <c r="I48" s="550">
        <v>0</v>
      </c>
      <c r="J48" s="550">
        <f t="shared" si="9"/>
        <v>0</v>
      </c>
      <c r="K48" s="550">
        <f t="shared" si="10"/>
        <v>0</v>
      </c>
      <c r="L48" s="550">
        <v>0</v>
      </c>
      <c r="M48" s="550">
        <v>0</v>
      </c>
      <c r="N48" s="550">
        <v>0</v>
      </c>
      <c r="O48" s="550">
        <v>0</v>
      </c>
      <c r="P48" s="550">
        <f t="shared" si="11"/>
        <v>1045000</v>
      </c>
      <c r="Q48" s="544">
        <f t="shared" si="63"/>
        <v>1045000</v>
      </c>
      <c r="R48" s="551">
        <f t="shared" si="59"/>
        <v>1045000</v>
      </c>
      <c r="S48" s="551">
        <f t="shared" si="59"/>
        <v>797500</v>
      </c>
      <c r="T48" s="551">
        <f t="shared" si="59"/>
        <v>34400</v>
      </c>
      <c r="U48" s="551">
        <v>0</v>
      </c>
      <c r="V48" s="544">
        <f t="shared" si="64"/>
        <v>0</v>
      </c>
      <c r="W48" s="551">
        <f t="shared" si="65"/>
        <v>0</v>
      </c>
      <c r="X48" s="551">
        <v>0</v>
      </c>
      <c r="Y48" s="551">
        <v>0</v>
      </c>
      <c r="Z48" s="551">
        <v>0</v>
      </c>
      <c r="AA48" s="551">
        <v>0</v>
      </c>
      <c r="AB48" s="544">
        <f t="shared" si="66"/>
        <v>1045000</v>
      </c>
      <c r="AC48" s="546">
        <f t="shared" si="67"/>
        <v>0</v>
      </c>
      <c r="AD48" s="546"/>
      <c r="AE48" s="546"/>
      <c r="AF48" s="546"/>
      <c r="AG48" s="546">
        <v>0</v>
      </c>
      <c r="AH48" s="546">
        <f t="shared" si="68"/>
        <v>0</v>
      </c>
      <c r="AI48" s="546">
        <f t="shared" si="69"/>
        <v>0</v>
      </c>
      <c r="AJ48" s="546">
        <v>0</v>
      </c>
      <c r="AK48" s="546">
        <v>0</v>
      </c>
      <c r="AL48" s="546">
        <v>0</v>
      </c>
      <c r="AM48" s="546">
        <v>0</v>
      </c>
      <c r="AN48" s="546">
        <f t="shared" si="70"/>
        <v>0</v>
      </c>
    </row>
    <row r="49" spans="1:40" ht="31.5">
      <c r="A49" s="554" t="s">
        <v>543</v>
      </c>
      <c r="B49" s="555">
        <v>8230</v>
      </c>
      <c r="C49" s="554" t="s">
        <v>100</v>
      </c>
      <c r="D49" s="73" t="s">
        <v>544</v>
      </c>
      <c r="E49" s="550">
        <f t="shared" si="8"/>
        <v>40800</v>
      </c>
      <c r="F49" s="550">
        <v>40800</v>
      </c>
      <c r="G49" s="550"/>
      <c r="H49" s="550"/>
      <c r="I49" s="550"/>
      <c r="J49" s="550"/>
      <c r="K49" s="550"/>
      <c r="L49" s="550"/>
      <c r="M49" s="550"/>
      <c r="N49" s="550"/>
      <c r="O49" s="550"/>
      <c r="P49" s="550">
        <f t="shared" si="11"/>
        <v>40800</v>
      </c>
      <c r="Q49" s="544"/>
      <c r="R49" s="551">
        <f t="shared" si="59"/>
        <v>40800</v>
      </c>
      <c r="S49" s="551"/>
      <c r="T49" s="551"/>
      <c r="U49" s="551"/>
      <c r="V49" s="544"/>
      <c r="W49" s="551"/>
      <c r="X49" s="551"/>
      <c r="Y49" s="551"/>
      <c r="Z49" s="551"/>
      <c r="AA49" s="551"/>
      <c r="AB49" s="544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</row>
    <row r="50" spans="1:40" ht="31.5">
      <c r="A50" s="549" t="s">
        <v>105</v>
      </c>
      <c r="B50" s="549" t="s">
        <v>106</v>
      </c>
      <c r="C50" s="549" t="s">
        <v>107</v>
      </c>
      <c r="D50" s="73" t="s">
        <v>108</v>
      </c>
      <c r="E50" s="550"/>
      <c r="F50" s="550"/>
      <c r="G50" s="550">
        <v>0</v>
      </c>
      <c r="H50" s="550">
        <v>0</v>
      </c>
      <c r="I50" s="550">
        <v>0</v>
      </c>
      <c r="J50" s="550">
        <f t="shared" si="9"/>
        <v>688000</v>
      </c>
      <c r="K50" s="550">
        <v>0</v>
      </c>
      <c r="L50" s="550">
        <v>688000</v>
      </c>
      <c r="M50" s="550">
        <v>0</v>
      </c>
      <c r="N50" s="550">
        <v>0</v>
      </c>
      <c r="O50" s="550"/>
      <c r="P50" s="550">
        <f t="shared" si="11"/>
        <v>688000</v>
      </c>
      <c r="Q50" s="544">
        <f t="shared" si="63"/>
        <v>0</v>
      </c>
      <c r="R50" s="551">
        <f t="shared" si="59"/>
        <v>0</v>
      </c>
      <c r="S50" s="551">
        <f t="shared" si="59"/>
        <v>0</v>
      </c>
      <c r="T50" s="551">
        <f t="shared" si="59"/>
        <v>0</v>
      </c>
      <c r="U50" s="551">
        <v>0</v>
      </c>
      <c r="V50" s="544">
        <f t="shared" si="64"/>
        <v>0</v>
      </c>
      <c r="W50" s="551">
        <v>0</v>
      </c>
      <c r="X50" s="551">
        <v>0</v>
      </c>
      <c r="Y50" s="551">
        <v>0</v>
      </c>
      <c r="Z50" s="551">
        <v>0</v>
      </c>
      <c r="AA50" s="551">
        <f>O50+AM50</f>
        <v>0</v>
      </c>
      <c r="AB50" s="544">
        <f t="shared" si="66"/>
        <v>0</v>
      </c>
      <c r="AC50" s="546">
        <f t="shared" si="67"/>
        <v>0</v>
      </c>
      <c r="AD50" s="546"/>
      <c r="AE50" s="546"/>
      <c r="AF50" s="546"/>
      <c r="AG50" s="546">
        <v>0</v>
      </c>
      <c r="AH50" s="546">
        <f t="shared" si="68"/>
        <v>0</v>
      </c>
      <c r="AI50" s="546">
        <v>0</v>
      </c>
      <c r="AJ50" s="546">
        <v>0</v>
      </c>
      <c r="AK50" s="546">
        <v>0</v>
      </c>
      <c r="AL50" s="546">
        <v>0</v>
      </c>
      <c r="AM50" s="546"/>
      <c r="AN50" s="546">
        <f t="shared" si="70"/>
        <v>0</v>
      </c>
    </row>
    <row r="51" spans="1:40" ht="15.75">
      <c r="A51" s="549" t="s">
        <v>109</v>
      </c>
      <c r="B51" s="549" t="s">
        <v>110</v>
      </c>
      <c r="C51" s="549" t="s">
        <v>111</v>
      </c>
      <c r="D51" s="73" t="s">
        <v>112</v>
      </c>
      <c r="E51" s="550">
        <f t="shared" si="8"/>
        <v>204970</v>
      </c>
      <c r="F51" s="550">
        <v>204970</v>
      </c>
      <c r="G51" s="550">
        <v>0</v>
      </c>
      <c r="H51" s="550">
        <v>0</v>
      </c>
      <c r="I51" s="550">
        <v>0</v>
      </c>
      <c r="J51" s="550">
        <f t="shared" si="9"/>
        <v>0</v>
      </c>
      <c r="K51" s="550">
        <f>O51</f>
        <v>0</v>
      </c>
      <c r="L51" s="550">
        <v>0</v>
      </c>
      <c r="M51" s="550">
        <v>0</v>
      </c>
      <c r="N51" s="550">
        <v>0</v>
      </c>
      <c r="O51" s="550">
        <v>0</v>
      </c>
      <c r="P51" s="550">
        <f t="shared" si="11"/>
        <v>204970</v>
      </c>
      <c r="Q51" s="544">
        <f t="shared" si="63"/>
        <v>204970</v>
      </c>
      <c r="R51" s="551">
        <f t="shared" si="59"/>
        <v>204970</v>
      </c>
      <c r="S51" s="551">
        <f t="shared" si="59"/>
        <v>0</v>
      </c>
      <c r="T51" s="551">
        <f t="shared" si="59"/>
        <v>0</v>
      </c>
      <c r="U51" s="551">
        <v>0</v>
      </c>
      <c r="V51" s="544">
        <f t="shared" si="64"/>
        <v>0</v>
      </c>
      <c r="W51" s="551">
        <f>AA51</f>
        <v>0</v>
      </c>
      <c r="X51" s="551">
        <v>0</v>
      </c>
      <c r="Y51" s="551">
        <v>0</v>
      </c>
      <c r="Z51" s="551">
        <v>0</v>
      </c>
      <c r="AA51" s="551">
        <v>0</v>
      </c>
      <c r="AB51" s="544">
        <f t="shared" si="66"/>
        <v>204970</v>
      </c>
      <c r="AC51" s="546">
        <f t="shared" si="67"/>
        <v>0</v>
      </c>
      <c r="AD51" s="546"/>
      <c r="AE51" s="546">
        <v>0</v>
      </c>
      <c r="AF51" s="546">
        <v>0</v>
      </c>
      <c r="AG51" s="546">
        <v>0</v>
      </c>
      <c r="AH51" s="546">
        <f t="shared" si="68"/>
        <v>0</v>
      </c>
      <c r="AI51" s="546">
        <f>AM51</f>
        <v>0</v>
      </c>
      <c r="AJ51" s="546">
        <v>0</v>
      </c>
      <c r="AK51" s="546">
        <v>0</v>
      </c>
      <c r="AL51" s="546">
        <v>0</v>
      </c>
      <c r="AM51" s="546">
        <v>0</v>
      </c>
      <c r="AN51" s="546">
        <f t="shared" si="70"/>
        <v>0</v>
      </c>
    </row>
    <row r="52" spans="1:40" ht="36" customHeight="1">
      <c r="A52" s="554" t="s">
        <v>460</v>
      </c>
      <c r="B52" s="555">
        <v>8775</v>
      </c>
      <c r="C52" s="567" t="s">
        <v>180</v>
      </c>
      <c r="D52" s="73" t="s">
        <v>462</v>
      </c>
      <c r="E52" s="550">
        <f t="shared" si="8"/>
        <v>500000</v>
      </c>
      <c r="F52" s="550">
        <v>500000</v>
      </c>
      <c r="G52" s="550"/>
      <c r="H52" s="550"/>
      <c r="I52" s="550"/>
      <c r="J52" s="550">
        <f t="shared" si="9"/>
        <v>0</v>
      </c>
      <c r="K52" s="550">
        <f t="shared" ref="K52:K53" si="71">O52</f>
        <v>0</v>
      </c>
      <c r="L52" s="550"/>
      <c r="M52" s="550"/>
      <c r="N52" s="550"/>
      <c r="O52" s="550"/>
      <c r="P52" s="550">
        <f t="shared" si="11"/>
        <v>500000</v>
      </c>
      <c r="Q52" s="544">
        <f t="shared" si="63"/>
        <v>500000</v>
      </c>
      <c r="R52" s="551">
        <f t="shared" si="59"/>
        <v>500000</v>
      </c>
      <c r="S52" s="551"/>
      <c r="T52" s="551"/>
      <c r="U52" s="551"/>
      <c r="V52" s="544">
        <f t="shared" si="64"/>
        <v>0</v>
      </c>
      <c r="W52" s="551">
        <f t="shared" ref="W52:W53" si="72">AA52</f>
        <v>0</v>
      </c>
      <c r="X52" s="551"/>
      <c r="Y52" s="551"/>
      <c r="Z52" s="551"/>
      <c r="AA52" s="551"/>
      <c r="AB52" s="544">
        <f t="shared" si="66"/>
        <v>500000</v>
      </c>
      <c r="AC52" s="546">
        <f t="shared" si="67"/>
        <v>0</v>
      </c>
      <c r="AD52" s="546"/>
      <c r="AE52" s="546"/>
      <c r="AF52" s="546"/>
      <c r="AG52" s="546"/>
      <c r="AH52" s="546">
        <f t="shared" si="68"/>
        <v>0</v>
      </c>
      <c r="AI52" s="546">
        <f t="shared" ref="AI52:AI53" si="73">AM52</f>
        <v>0</v>
      </c>
      <c r="AJ52" s="546"/>
      <c r="AK52" s="546"/>
      <c r="AL52" s="546"/>
      <c r="AM52" s="546"/>
      <c r="AN52" s="546">
        <f t="shared" si="70"/>
        <v>0</v>
      </c>
    </row>
    <row r="53" spans="1:40" ht="15.6" hidden="1" customHeight="1">
      <c r="A53" s="554" t="s">
        <v>385</v>
      </c>
      <c r="B53" s="555"/>
      <c r="C53" s="567"/>
      <c r="D53" s="73"/>
      <c r="E53" s="550">
        <f t="shared" si="8"/>
        <v>0</v>
      </c>
      <c r="F53" s="550"/>
      <c r="G53" s="550"/>
      <c r="H53" s="550"/>
      <c r="I53" s="550"/>
      <c r="J53" s="550">
        <f t="shared" si="9"/>
        <v>0</v>
      </c>
      <c r="K53" s="550">
        <f t="shared" si="71"/>
        <v>0</v>
      </c>
      <c r="L53" s="550"/>
      <c r="M53" s="550"/>
      <c r="N53" s="550"/>
      <c r="O53" s="550"/>
      <c r="P53" s="550">
        <f t="shared" si="11"/>
        <v>0</v>
      </c>
      <c r="Q53" s="544">
        <f t="shared" si="63"/>
        <v>0</v>
      </c>
      <c r="R53" s="551"/>
      <c r="S53" s="551"/>
      <c r="T53" s="551"/>
      <c r="U53" s="551"/>
      <c r="V53" s="544">
        <f t="shared" si="64"/>
        <v>0</v>
      </c>
      <c r="W53" s="551">
        <f t="shared" si="72"/>
        <v>0</v>
      </c>
      <c r="X53" s="551"/>
      <c r="Y53" s="551"/>
      <c r="Z53" s="551"/>
      <c r="AA53" s="551"/>
      <c r="AB53" s="544">
        <f t="shared" si="66"/>
        <v>0</v>
      </c>
      <c r="AC53" s="546">
        <f t="shared" si="67"/>
        <v>0</v>
      </c>
      <c r="AD53" s="546"/>
      <c r="AE53" s="546"/>
      <c r="AF53" s="546"/>
      <c r="AG53" s="546"/>
      <c r="AH53" s="546">
        <f t="shared" si="68"/>
        <v>0</v>
      </c>
      <c r="AI53" s="546">
        <f t="shared" si="73"/>
        <v>0</v>
      </c>
      <c r="AJ53" s="546"/>
      <c r="AK53" s="546"/>
      <c r="AL53" s="546"/>
      <c r="AM53" s="546"/>
      <c r="AN53" s="546">
        <f t="shared" si="70"/>
        <v>0</v>
      </c>
    </row>
    <row r="54" spans="1:40" ht="63">
      <c r="A54" s="536"/>
      <c r="B54" s="537" t="s">
        <v>290</v>
      </c>
      <c r="C54" s="536" t="s">
        <v>18</v>
      </c>
      <c r="D54" s="72" t="s">
        <v>484</v>
      </c>
      <c r="E54" s="538">
        <f>E55+E57+E73+E71+E78</f>
        <v>262169627</v>
      </c>
      <c r="F54" s="538">
        <f t="shared" ref="F54:P54" si="74">F55+F57+F73+F71+F78</f>
        <v>262169627</v>
      </c>
      <c r="G54" s="538">
        <f t="shared" si="74"/>
        <v>178281420</v>
      </c>
      <c r="H54" s="538">
        <f t="shared" si="74"/>
        <v>31759460</v>
      </c>
      <c r="I54" s="538">
        <f t="shared" si="74"/>
        <v>0</v>
      </c>
      <c r="J54" s="538">
        <f t="shared" si="74"/>
        <v>4315420</v>
      </c>
      <c r="K54" s="538">
        <f t="shared" si="74"/>
        <v>0</v>
      </c>
      <c r="L54" s="538">
        <f t="shared" si="74"/>
        <v>4315420</v>
      </c>
      <c r="M54" s="538">
        <f t="shared" si="74"/>
        <v>315450</v>
      </c>
      <c r="N54" s="538">
        <f t="shared" si="74"/>
        <v>0</v>
      </c>
      <c r="O54" s="538">
        <f t="shared" si="74"/>
        <v>0</v>
      </c>
      <c r="P54" s="538">
        <f t="shared" si="74"/>
        <v>266485047</v>
      </c>
      <c r="Q54" s="539">
        <f t="shared" ref="Q54:AN54" si="75">Q55+Q57+Q73</f>
        <v>260769722</v>
      </c>
      <c r="R54" s="539">
        <f t="shared" si="75"/>
        <v>260769722</v>
      </c>
      <c r="S54" s="539">
        <f t="shared" si="75"/>
        <v>178281420</v>
      </c>
      <c r="T54" s="539">
        <f t="shared" si="75"/>
        <v>31759460</v>
      </c>
      <c r="U54" s="539">
        <f t="shared" si="75"/>
        <v>0</v>
      </c>
      <c r="V54" s="539">
        <f t="shared" si="75"/>
        <v>4315420</v>
      </c>
      <c r="W54" s="539">
        <f t="shared" si="75"/>
        <v>0</v>
      </c>
      <c r="X54" s="539">
        <f t="shared" si="75"/>
        <v>4315420</v>
      </c>
      <c r="Y54" s="539">
        <f t="shared" si="75"/>
        <v>315450</v>
      </c>
      <c r="Z54" s="539">
        <f t="shared" si="75"/>
        <v>0</v>
      </c>
      <c r="AA54" s="539">
        <f t="shared" si="75"/>
        <v>0</v>
      </c>
      <c r="AB54" s="539">
        <f t="shared" si="75"/>
        <v>265085142</v>
      </c>
      <c r="AC54" s="540">
        <f t="shared" si="75"/>
        <v>0</v>
      </c>
      <c r="AD54" s="540">
        <f t="shared" si="75"/>
        <v>0</v>
      </c>
      <c r="AE54" s="540">
        <f t="shared" si="75"/>
        <v>0</v>
      </c>
      <c r="AF54" s="540">
        <f t="shared" si="75"/>
        <v>0</v>
      </c>
      <c r="AG54" s="540">
        <f t="shared" si="75"/>
        <v>0</v>
      </c>
      <c r="AH54" s="540">
        <f t="shared" si="75"/>
        <v>0</v>
      </c>
      <c r="AI54" s="540">
        <f t="shared" si="75"/>
        <v>0</v>
      </c>
      <c r="AJ54" s="540">
        <f t="shared" si="75"/>
        <v>0</v>
      </c>
      <c r="AK54" s="540">
        <f t="shared" si="75"/>
        <v>0</v>
      </c>
      <c r="AL54" s="540">
        <f t="shared" si="75"/>
        <v>0</v>
      </c>
      <c r="AM54" s="540">
        <f t="shared" si="75"/>
        <v>0</v>
      </c>
      <c r="AN54" s="540">
        <f t="shared" si="75"/>
        <v>0</v>
      </c>
    </row>
    <row r="55" spans="1:40" ht="15.75">
      <c r="A55" s="541" t="s">
        <v>485</v>
      </c>
      <c r="B55" s="541" t="s">
        <v>468</v>
      </c>
      <c r="C55" s="541"/>
      <c r="D55" s="542" t="s">
        <v>469</v>
      </c>
      <c r="E55" s="568">
        <f>E56</f>
        <v>1554100</v>
      </c>
      <c r="F55" s="568">
        <f t="shared" ref="F55:AN55" si="76">F56</f>
        <v>1554100</v>
      </c>
      <c r="G55" s="568">
        <f t="shared" si="76"/>
        <v>1227500</v>
      </c>
      <c r="H55" s="568">
        <f t="shared" si="76"/>
        <v>23500</v>
      </c>
      <c r="I55" s="568">
        <f t="shared" si="76"/>
        <v>0</v>
      </c>
      <c r="J55" s="568">
        <f t="shared" si="76"/>
        <v>0</v>
      </c>
      <c r="K55" s="568">
        <f t="shared" si="76"/>
        <v>0</v>
      </c>
      <c r="L55" s="568">
        <f t="shared" si="76"/>
        <v>0</v>
      </c>
      <c r="M55" s="568">
        <f t="shared" si="76"/>
        <v>0</v>
      </c>
      <c r="N55" s="568">
        <f t="shared" si="76"/>
        <v>0</v>
      </c>
      <c r="O55" s="568">
        <f t="shared" si="76"/>
        <v>0</v>
      </c>
      <c r="P55" s="568">
        <f t="shared" si="76"/>
        <v>1554100</v>
      </c>
      <c r="Q55" s="569">
        <f>Q56</f>
        <v>1554100</v>
      </c>
      <c r="R55" s="569">
        <f t="shared" si="76"/>
        <v>1554100</v>
      </c>
      <c r="S55" s="569">
        <f t="shared" si="76"/>
        <v>1227500</v>
      </c>
      <c r="T55" s="569">
        <f t="shared" si="76"/>
        <v>23500</v>
      </c>
      <c r="U55" s="569">
        <f t="shared" si="76"/>
        <v>0</v>
      </c>
      <c r="V55" s="569">
        <f t="shared" si="76"/>
        <v>0</v>
      </c>
      <c r="W55" s="569">
        <f t="shared" si="76"/>
        <v>0</v>
      </c>
      <c r="X55" s="569">
        <f t="shared" si="76"/>
        <v>0</v>
      </c>
      <c r="Y55" s="569">
        <f t="shared" si="76"/>
        <v>0</v>
      </c>
      <c r="Z55" s="569">
        <f t="shared" si="76"/>
        <v>0</v>
      </c>
      <c r="AA55" s="569">
        <f t="shared" si="76"/>
        <v>0</v>
      </c>
      <c r="AB55" s="569">
        <f t="shared" si="76"/>
        <v>1554100</v>
      </c>
      <c r="AC55" s="570">
        <f>AC56</f>
        <v>0</v>
      </c>
      <c r="AD55" s="570">
        <f t="shared" si="76"/>
        <v>0</v>
      </c>
      <c r="AE55" s="570">
        <f t="shared" si="76"/>
        <v>0</v>
      </c>
      <c r="AF55" s="570">
        <f t="shared" si="76"/>
        <v>0</v>
      </c>
      <c r="AG55" s="570">
        <f t="shared" si="76"/>
        <v>0</v>
      </c>
      <c r="AH55" s="570">
        <f t="shared" si="76"/>
        <v>0</v>
      </c>
      <c r="AI55" s="570">
        <f t="shared" si="76"/>
        <v>0</v>
      </c>
      <c r="AJ55" s="570">
        <f t="shared" si="76"/>
        <v>0</v>
      </c>
      <c r="AK55" s="570">
        <f t="shared" si="76"/>
        <v>0</v>
      </c>
      <c r="AL55" s="570">
        <f t="shared" si="76"/>
        <v>0</v>
      </c>
      <c r="AM55" s="570">
        <f t="shared" si="76"/>
        <v>0</v>
      </c>
      <c r="AN55" s="570">
        <f t="shared" si="76"/>
        <v>0</v>
      </c>
    </row>
    <row r="56" spans="1:40" ht="55.15" customHeight="1">
      <c r="A56" s="549" t="s">
        <v>113</v>
      </c>
      <c r="B56" s="549" t="s">
        <v>114</v>
      </c>
      <c r="C56" s="549" t="s">
        <v>21</v>
      </c>
      <c r="D56" s="73" t="s">
        <v>115</v>
      </c>
      <c r="E56" s="550">
        <f>F56+I56</f>
        <v>1554100</v>
      </c>
      <c r="F56" s="550">
        <v>1554100</v>
      </c>
      <c r="G56" s="550">
        <v>1227500</v>
      </c>
      <c r="H56" s="550">
        <v>23500</v>
      </c>
      <c r="I56" s="550">
        <v>0</v>
      </c>
      <c r="J56" s="550">
        <f>L56+O56</f>
        <v>0</v>
      </c>
      <c r="K56" s="550">
        <f>O56</f>
        <v>0</v>
      </c>
      <c r="L56" s="550">
        <v>0</v>
      </c>
      <c r="M56" s="550">
        <v>0</v>
      </c>
      <c r="N56" s="550">
        <v>0</v>
      </c>
      <c r="O56" s="550">
        <v>0</v>
      </c>
      <c r="P56" s="550">
        <f>E56+J56</f>
        <v>1554100</v>
      </c>
      <c r="Q56" s="544">
        <f>R56+U56</f>
        <v>1554100</v>
      </c>
      <c r="R56" s="551">
        <f t="shared" ref="R56:U79" si="77">F56+AD56</f>
        <v>1554100</v>
      </c>
      <c r="S56" s="551">
        <f t="shared" si="77"/>
        <v>1227500</v>
      </c>
      <c r="T56" s="551">
        <f t="shared" si="77"/>
        <v>23500</v>
      </c>
      <c r="U56" s="551">
        <v>0</v>
      </c>
      <c r="V56" s="544">
        <f>X56+AA56</f>
        <v>0</v>
      </c>
      <c r="W56" s="551">
        <f>AA56</f>
        <v>0</v>
      </c>
      <c r="X56" s="551">
        <v>0</v>
      </c>
      <c r="Y56" s="551">
        <v>0</v>
      </c>
      <c r="Z56" s="551">
        <v>0</v>
      </c>
      <c r="AA56" s="551">
        <v>0</v>
      </c>
      <c r="AB56" s="544">
        <f>Q56+V56</f>
        <v>1554100</v>
      </c>
      <c r="AC56" s="546">
        <f>AD56+AG56</f>
        <v>0</v>
      </c>
      <c r="AD56" s="546"/>
      <c r="AE56" s="546"/>
      <c r="AF56" s="546"/>
      <c r="AG56" s="546">
        <v>0</v>
      </c>
      <c r="AH56" s="546">
        <f>AJ56+AM56</f>
        <v>0</v>
      </c>
      <c r="AI56" s="546">
        <f>AM56</f>
        <v>0</v>
      </c>
      <c r="AJ56" s="546">
        <v>0</v>
      </c>
      <c r="AK56" s="546">
        <v>0</v>
      </c>
      <c r="AL56" s="546">
        <v>0</v>
      </c>
      <c r="AM56" s="546">
        <v>0</v>
      </c>
      <c r="AN56" s="546">
        <f>AC56+AH56</f>
        <v>0</v>
      </c>
    </row>
    <row r="57" spans="1:40" s="566" customFormat="1" ht="15.75">
      <c r="A57" s="541" t="s">
        <v>486</v>
      </c>
      <c r="B57" s="541" t="s">
        <v>487</v>
      </c>
      <c r="C57" s="541"/>
      <c r="D57" s="542" t="s">
        <v>488</v>
      </c>
      <c r="E57" s="543">
        <f t="shared" ref="E57:AN57" si="78">E58+E59+E62+E65+E66+E67+E68+E69+E70</f>
        <v>254590652</v>
      </c>
      <c r="F57" s="543">
        <f t="shared" si="78"/>
        <v>254590652</v>
      </c>
      <c r="G57" s="543">
        <f t="shared" si="78"/>
        <v>173969010</v>
      </c>
      <c r="H57" s="543">
        <f t="shared" si="78"/>
        <v>31254190</v>
      </c>
      <c r="I57" s="543">
        <f t="shared" si="78"/>
        <v>0</v>
      </c>
      <c r="J57" s="543">
        <f t="shared" si="78"/>
        <v>4107550</v>
      </c>
      <c r="K57" s="543">
        <f t="shared" si="78"/>
        <v>0</v>
      </c>
      <c r="L57" s="543">
        <f t="shared" si="78"/>
        <v>4107550</v>
      </c>
      <c r="M57" s="543">
        <f t="shared" si="78"/>
        <v>182120</v>
      </c>
      <c r="N57" s="543">
        <f t="shared" si="78"/>
        <v>0</v>
      </c>
      <c r="O57" s="543">
        <f t="shared" si="78"/>
        <v>0</v>
      </c>
      <c r="P57" s="543">
        <f t="shared" si="78"/>
        <v>258698202</v>
      </c>
      <c r="Q57" s="545">
        <f t="shared" si="78"/>
        <v>254590652</v>
      </c>
      <c r="R57" s="545">
        <f t="shared" si="78"/>
        <v>254590652</v>
      </c>
      <c r="S57" s="545">
        <f t="shared" si="78"/>
        <v>173969010</v>
      </c>
      <c r="T57" s="545">
        <f t="shared" si="78"/>
        <v>31254190</v>
      </c>
      <c r="U57" s="545">
        <f t="shared" si="78"/>
        <v>0</v>
      </c>
      <c r="V57" s="545">
        <f t="shared" si="78"/>
        <v>4107550</v>
      </c>
      <c r="W57" s="545">
        <f t="shared" si="78"/>
        <v>0</v>
      </c>
      <c r="X57" s="545">
        <f t="shared" si="78"/>
        <v>4107550</v>
      </c>
      <c r="Y57" s="545">
        <f t="shared" si="78"/>
        <v>182120</v>
      </c>
      <c r="Z57" s="545">
        <f t="shared" si="78"/>
        <v>0</v>
      </c>
      <c r="AA57" s="545">
        <f t="shared" si="78"/>
        <v>0</v>
      </c>
      <c r="AB57" s="545">
        <f t="shared" si="78"/>
        <v>258698202</v>
      </c>
      <c r="AC57" s="547">
        <f t="shared" si="78"/>
        <v>0</v>
      </c>
      <c r="AD57" s="547">
        <f t="shared" si="78"/>
        <v>0</v>
      </c>
      <c r="AE57" s="547">
        <f t="shared" si="78"/>
        <v>0</v>
      </c>
      <c r="AF57" s="547">
        <f t="shared" si="78"/>
        <v>0</v>
      </c>
      <c r="AG57" s="547">
        <f t="shared" si="78"/>
        <v>0</v>
      </c>
      <c r="AH57" s="547">
        <f t="shared" si="78"/>
        <v>0</v>
      </c>
      <c r="AI57" s="547">
        <f t="shared" si="78"/>
        <v>0</v>
      </c>
      <c r="AJ57" s="547">
        <f t="shared" si="78"/>
        <v>0</v>
      </c>
      <c r="AK57" s="547">
        <f t="shared" si="78"/>
        <v>0</v>
      </c>
      <c r="AL57" s="547">
        <f t="shared" si="78"/>
        <v>0</v>
      </c>
      <c r="AM57" s="547">
        <f t="shared" si="78"/>
        <v>0</v>
      </c>
      <c r="AN57" s="547">
        <f t="shared" si="78"/>
        <v>0</v>
      </c>
    </row>
    <row r="58" spans="1:40" ht="15.75">
      <c r="A58" s="549" t="s">
        <v>116</v>
      </c>
      <c r="B58" s="549" t="s">
        <v>52</v>
      </c>
      <c r="C58" s="549" t="s">
        <v>117</v>
      </c>
      <c r="D58" s="73" t="s">
        <v>118</v>
      </c>
      <c r="E58" s="550">
        <f t="shared" ref="E58:E79" si="79">F58+I58</f>
        <v>40634100</v>
      </c>
      <c r="F58" s="550">
        <v>40634100</v>
      </c>
      <c r="G58" s="550">
        <v>24397400</v>
      </c>
      <c r="H58" s="550">
        <v>7405660</v>
      </c>
      <c r="I58" s="550">
        <v>0</v>
      </c>
      <c r="J58" s="550">
        <f t="shared" ref="J58:J77" si="80">L58+O58</f>
        <v>1964700</v>
      </c>
      <c r="K58" s="550">
        <f t="shared" ref="K58:K77" si="81">O58</f>
        <v>0</v>
      </c>
      <c r="L58" s="550">
        <v>1964700</v>
      </c>
      <c r="M58" s="550">
        <v>0</v>
      </c>
      <c r="N58" s="550">
        <v>0</v>
      </c>
      <c r="O58" s="550">
        <v>0</v>
      </c>
      <c r="P58" s="550">
        <f t="shared" ref="P58:P79" si="82">E58+J58</f>
        <v>42598800</v>
      </c>
      <c r="Q58" s="544">
        <f t="shared" ref="Q58" si="83">R58+U58</f>
        <v>40634100</v>
      </c>
      <c r="R58" s="551">
        <f t="shared" si="77"/>
        <v>40634100</v>
      </c>
      <c r="S58" s="551">
        <f t="shared" si="77"/>
        <v>24397400</v>
      </c>
      <c r="T58" s="551">
        <f t="shared" si="77"/>
        <v>7405660</v>
      </c>
      <c r="U58" s="551">
        <v>0</v>
      </c>
      <c r="V58" s="544">
        <f t="shared" ref="V58" si="84">X58+AA58</f>
        <v>1964700</v>
      </c>
      <c r="W58" s="551">
        <f t="shared" ref="W58" si="85">AA58</f>
        <v>0</v>
      </c>
      <c r="X58" s="551">
        <f>L58+AD58</f>
        <v>1964700</v>
      </c>
      <c r="Y58" s="551">
        <f t="shared" ref="Y58:AA58" si="86">M58+AE58</f>
        <v>0</v>
      </c>
      <c r="Z58" s="551">
        <f t="shared" si="86"/>
        <v>0</v>
      </c>
      <c r="AA58" s="551">
        <f t="shared" si="86"/>
        <v>0</v>
      </c>
      <c r="AB58" s="544">
        <f t="shared" ref="AB58" si="87">Q58+V58</f>
        <v>42598800</v>
      </c>
      <c r="AC58" s="546">
        <f t="shared" ref="AC58" si="88">AD58+AG58</f>
        <v>0</v>
      </c>
      <c r="AD58" s="546"/>
      <c r="AE58" s="546"/>
      <c r="AF58" s="546"/>
      <c r="AG58" s="546">
        <v>0</v>
      </c>
      <c r="AH58" s="546">
        <f t="shared" ref="AH58" si="89">AJ58+AM58</f>
        <v>0</v>
      </c>
      <c r="AI58" s="546">
        <f t="shared" ref="AI58" si="90">AM58</f>
        <v>0</v>
      </c>
      <c r="AJ58" s="546"/>
      <c r="AK58" s="546">
        <v>0</v>
      </c>
      <c r="AL58" s="546">
        <v>0</v>
      </c>
      <c r="AM58" s="546">
        <v>0</v>
      </c>
      <c r="AN58" s="546">
        <f t="shared" ref="AN58" si="91">AC58+AH58</f>
        <v>0</v>
      </c>
    </row>
    <row r="59" spans="1:40" ht="47.25">
      <c r="A59" s="565" t="s">
        <v>489</v>
      </c>
      <c r="B59" s="552">
        <v>1020</v>
      </c>
      <c r="C59" s="536"/>
      <c r="D59" s="72" t="s">
        <v>490</v>
      </c>
      <c r="E59" s="538">
        <f>E60+E61</f>
        <v>74965082</v>
      </c>
      <c r="F59" s="538">
        <f t="shared" ref="F59:P59" si="92">F60+F61</f>
        <v>74965082</v>
      </c>
      <c r="G59" s="538">
        <f t="shared" si="92"/>
        <v>36751430</v>
      </c>
      <c r="H59" s="538">
        <f t="shared" si="92"/>
        <v>23000630</v>
      </c>
      <c r="I59" s="538">
        <f t="shared" si="92"/>
        <v>0</v>
      </c>
      <c r="J59" s="538">
        <f t="shared" si="92"/>
        <v>2142850</v>
      </c>
      <c r="K59" s="538">
        <f t="shared" si="92"/>
        <v>0</v>
      </c>
      <c r="L59" s="538">
        <f t="shared" si="92"/>
        <v>2142850</v>
      </c>
      <c r="M59" s="538">
        <f t="shared" si="92"/>
        <v>182120</v>
      </c>
      <c r="N59" s="538">
        <f t="shared" si="92"/>
        <v>0</v>
      </c>
      <c r="O59" s="538">
        <f t="shared" si="92"/>
        <v>0</v>
      </c>
      <c r="P59" s="538">
        <f t="shared" si="92"/>
        <v>77107932</v>
      </c>
      <c r="Q59" s="539">
        <f>Q60+Q61</f>
        <v>74965082</v>
      </c>
      <c r="R59" s="539">
        <f t="shared" ref="R59:AB59" si="93">R60+R61</f>
        <v>74965082</v>
      </c>
      <c r="S59" s="539">
        <f t="shared" si="93"/>
        <v>36751430</v>
      </c>
      <c r="T59" s="539">
        <f t="shared" si="93"/>
        <v>23000630</v>
      </c>
      <c r="U59" s="539">
        <f t="shared" si="93"/>
        <v>0</v>
      </c>
      <c r="V59" s="539">
        <f t="shared" si="93"/>
        <v>2142850</v>
      </c>
      <c r="W59" s="539">
        <f t="shared" si="93"/>
        <v>0</v>
      </c>
      <c r="X59" s="539">
        <f t="shared" si="93"/>
        <v>2142850</v>
      </c>
      <c r="Y59" s="539">
        <f t="shared" si="93"/>
        <v>182120</v>
      </c>
      <c r="Z59" s="539">
        <f t="shared" si="93"/>
        <v>0</v>
      </c>
      <c r="AA59" s="539">
        <f t="shared" si="93"/>
        <v>0</v>
      </c>
      <c r="AB59" s="539">
        <f t="shared" si="93"/>
        <v>77107932</v>
      </c>
      <c r="AC59" s="540">
        <f>AC60+AC61</f>
        <v>0</v>
      </c>
      <c r="AD59" s="540">
        <f t="shared" ref="AD59:AN59" si="94">AD60+AD61</f>
        <v>0</v>
      </c>
      <c r="AE59" s="540">
        <f t="shared" si="94"/>
        <v>0</v>
      </c>
      <c r="AF59" s="540">
        <f t="shared" si="94"/>
        <v>0</v>
      </c>
      <c r="AG59" s="540">
        <f t="shared" si="94"/>
        <v>0</v>
      </c>
      <c r="AH59" s="540">
        <f t="shared" si="94"/>
        <v>0</v>
      </c>
      <c r="AI59" s="540">
        <f t="shared" si="94"/>
        <v>0</v>
      </c>
      <c r="AJ59" s="540">
        <f t="shared" si="94"/>
        <v>0</v>
      </c>
      <c r="AK59" s="540">
        <f t="shared" si="94"/>
        <v>0</v>
      </c>
      <c r="AL59" s="540">
        <f t="shared" si="94"/>
        <v>0</v>
      </c>
      <c r="AM59" s="540">
        <f t="shared" si="94"/>
        <v>0</v>
      </c>
      <c r="AN59" s="540">
        <f t="shared" si="94"/>
        <v>0</v>
      </c>
    </row>
    <row r="60" spans="1:40" ht="31.5">
      <c r="A60" s="549" t="s">
        <v>119</v>
      </c>
      <c r="B60" s="549" t="s">
        <v>120</v>
      </c>
      <c r="C60" s="549" t="s">
        <v>121</v>
      </c>
      <c r="D60" s="571" t="s">
        <v>122</v>
      </c>
      <c r="E60" s="550">
        <f t="shared" si="79"/>
        <v>71880432</v>
      </c>
      <c r="F60" s="550">
        <v>71880432</v>
      </c>
      <c r="G60" s="550">
        <v>35353030</v>
      </c>
      <c r="H60" s="550">
        <v>22475750</v>
      </c>
      <c r="I60" s="550">
        <v>0</v>
      </c>
      <c r="J60" s="550">
        <f t="shared" si="80"/>
        <v>2142850</v>
      </c>
      <c r="K60" s="550">
        <f t="shared" si="81"/>
        <v>0</v>
      </c>
      <c r="L60" s="550">
        <v>2142850</v>
      </c>
      <c r="M60" s="550">
        <v>182120</v>
      </c>
      <c r="N60" s="550">
        <v>0</v>
      </c>
      <c r="O60" s="550">
        <v>0</v>
      </c>
      <c r="P60" s="550">
        <f t="shared" si="82"/>
        <v>74023282</v>
      </c>
      <c r="Q60" s="544">
        <f t="shared" ref="Q60:Q61" si="95">R60+U60</f>
        <v>71880432</v>
      </c>
      <c r="R60" s="551">
        <f t="shared" si="77"/>
        <v>71880432</v>
      </c>
      <c r="S60" s="551">
        <f t="shared" si="77"/>
        <v>35353030</v>
      </c>
      <c r="T60" s="551">
        <f t="shared" si="77"/>
        <v>22475750</v>
      </c>
      <c r="U60" s="551">
        <v>0</v>
      </c>
      <c r="V60" s="544">
        <f t="shared" ref="V60:V61" si="96">X60+AA60</f>
        <v>2142850</v>
      </c>
      <c r="W60" s="551">
        <f t="shared" ref="W60:W61" si="97">AA60</f>
        <v>0</v>
      </c>
      <c r="X60" s="551">
        <f>L60+AD60</f>
        <v>2142850</v>
      </c>
      <c r="Y60" s="551">
        <f t="shared" ref="Y60:AA60" si="98">M60+AE60</f>
        <v>182120</v>
      </c>
      <c r="Z60" s="551">
        <f t="shared" si="98"/>
        <v>0</v>
      </c>
      <c r="AA60" s="551">
        <f t="shared" si="98"/>
        <v>0</v>
      </c>
      <c r="AB60" s="544">
        <f t="shared" ref="AB60:AB61" si="99">Q60+V60</f>
        <v>74023282</v>
      </c>
      <c r="AC60" s="546">
        <f t="shared" ref="AC60:AC61" si="100">AD60+AG60</f>
        <v>0</v>
      </c>
      <c r="AD60" s="546"/>
      <c r="AE60" s="546"/>
      <c r="AF60" s="546"/>
      <c r="AG60" s="546">
        <v>0</v>
      </c>
      <c r="AH60" s="546">
        <f t="shared" ref="AH60:AH61" si="101">AJ60+AM60</f>
        <v>0</v>
      </c>
      <c r="AI60" s="546">
        <f t="shared" ref="AI60:AI61" si="102">AM60</f>
        <v>0</v>
      </c>
      <c r="AJ60" s="546"/>
      <c r="AK60" s="546"/>
      <c r="AL60" s="546">
        <v>0</v>
      </c>
      <c r="AM60" s="546">
        <v>0</v>
      </c>
      <c r="AN60" s="546">
        <f t="shared" ref="AN60:AN61" si="103">AC60+AH60</f>
        <v>0</v>
      </c>
    </row>
    <row r="61" spans="1:40" ht="70.900000000000006" customHeight="1">
      <c r="A61" s="549" t="s">
        <v>123</v>
      </c>
      <c r="B61" s="549" t="s">
        <v>124</v>
      </c>
      <c r="C61" s="549" t="s">
        <v>117</v>
      </c>
      <c r="D61" s="571" t="s">
        <v>125</v>
      </c>
      <c r="E61" s="550">
        <f t="shared" si="79"/>
        <v>3084650</v>
      </c>
      <c r="F61" s="550">
        <v>3084650</v>
      </c>
      <c r="G61" s="550">
        <v>1398400</v>
      </c>
      <c r="H61" s="550">
        <v>524880</v>
      </c>
      <c r="I61" s="550">
        <v>0</v>
      </c>
      <c r="J61" s="550">
        <f t="shared" si="80"/>
        <v>0</v>
      </c>
      <c r="K61" s="550">
        <f t="shared" si="81"/>
        <v>0</v>
      </c>
      <c r="L61" s="550">
        <v>0</v>
      </c>
      <c r="M61" s="550">
        <v>0</v>
      </c>
      <c r="N61" s="550">
        <v>0</v>
      </c>
      <c r="O61" s="550">
        <v>0</v>
      </c>
      <c r="P61" s="550">
        <f t="shared" si="82"/>
        <v>3084650</v>
      </c>
      <c r="Q61" s="544">
        <f t="shared" si="95"/>
        <v>3084650</v>
      </c>
      <c r="R61" s="551">
        <f t="shared" si="77"/>
        <v>3084650</v>
      </c>
      <c r="S61" s="551">
        <f t="shared" si="77"/>
        <v>1398400</v>
      </c>
      <c r="T61" s="551">
        <f t="shared" si="77"/>
        <v>524880</v>
      </c>
      <c r="U61" s="551">
        <v>0</v>
      </c>
      <c r="V61" s="544">
        <f t="shared" si="96"/>
        <v>0</v>
      </c>
      <c r="W61" s="551">
        <f t="shared" si="97"/>
        <v>0</v>
      </c>
      <c r="X61" s="551">
        <v>0</v>
      </c>
      <c r="Y61" s="551">
        <v>0</v>
      </c>
      <c r="Z61" s="551">
        <v>0</v>
      </c>
      <c r="AA61" s="551">
        <v>0</v>
      </c>
      <c r="AB61" s="544">
        <f t="shared" si="99"/>
        <v>3084650</v>
      </c>
      <c r="AC61" s="546">
        <f t="shared" si="100"/>
        <v>0</v>
      </c>
      <c r="AD61" s="546"/>
      <c r="AE61" s="546"/>
      <c r="AF61" s="546"/>
      <c r="AG61" s="546">
        <v>0</v>
      </c>
      <c r="AH61" s="546">
        <f t="shared" si="101"/>
        <v>0</v>
      </c>
      <c r="AI61" s="546">
        <f t="shared" si="102"/>
        <v>0</v>
      </c>
      <c r="AJ61" s="546">
        <v>0</v>
      </c>
      <c r="AK61" s="546">
        <v>0</v>
      </c>
      <c r="AL61" s="546">
        <v>0</v>
      </c>
      <c r="AM61" s="546">
        <v>0</v>
      </c>
      <c r="AN61" s="546">
        <f t="shared" si="103"/>
        <v>0</v>
      </c>
    </row>
    <row r="62" spans="1:40" s="566" customFormat="1" ht="31.5">
      <c r="A62" s="541" t="s">
        <v>491</v>
      </c>
      <c r="B62" s="541" t="s">
        <v>492</v>
      </c>
      <c r="C62" s="541"/>
      <c r="D62" s="542" t="s">
        <v>493</v>
      </c>
      <c r="E62" s="543">
        <f t="shared" ref="E62:AN62" si="104">E63+E64</f>
        <v>124294100</v>
      </c>
      <c r="F62" s="543">
        <f t="shared" si="104"/>
        <v>124294100</v>
      </c>
      <c r="G62" s="543">
        <f t="shared" si="104"/>
        <v>101880440</v>
      </c>
      <c r="H62" s="543">
        <f t="shared" si="104"/>
        <v>0</v>
      </c>
      <c r="I62" s="543">
        <f t="shared" si="104"/>
        <v>0</v>
      </c>
      <c r="J62" s="543">
        <f t="shared" si="104"/>
        <v>0</v>
      </c>
      <c r="K62" s="543">
        <f t="shared" si="104"/>
        <v>0</v>
      </c>
      <c r="L62" s="543">
        <f t="shared" si="104"/>
        <v>0</v>
      </c>
      <c r="M62" s="543">
        <f t="shared" si="104"/>
        <v>0</v>
      </c>
      <c r="N62" s="543">
        <f t="shared" si="104"/>
        <v>0</v>
      </c>
      <c r="O62" s="543">
        <f t="shared" si="104"/>
        <v>0</v>
      </c>
      <c r="P62" s="543">
        <f t="shared" si="104"/>
        <v>124294100</v>
      </c>
      <c r="Q62" s="545">
        <f t="shared" si="104"/>
        <v>124294100</v>
      </c>
      <c r="R62" s="545">
        <f t="shared" si="104"/>
        <v>124294100</v>
      </c>
      <c r="S62" s="545">
        <f t="shared" si="104"/>
        <v>101880440</v>
      </c>
      <c r="T62" s="545">
        <f t="shared" si="104"/>
        <v>0</v>
      </c>
      <c r="U62" s="545">
        <f t="shared" si="104"/>
        <v>0</v>
      </c>
      <c r="V62" s="545">
        <f t="shared" si="104"/>
        <v>0</v>
      </c>
      <c r="W62" s="545">
        <f t="shared" si="104"/>
        <v>0</v>
      </c>
      <c r="X62" s="545">
        <f t="shared" si="104"/>
        <v>0</v>
      </c>
      <c r="Y62" s="545">
        <f t="shared" si="104"/>
        <v>0</v>
      </c>
      <c r="Z62" s="545">
        <f t="shared" si="104"/>
        <v>0</v>
      </c>
      <c r="AA62" s="545">
        <f t="shared" si="104"/>
        <v>0</v>
      </c>
      <c r="AB62" s="545">
        <f t="shared" si="104"/>
        <v>124294100</v>
      </c>
      <c r="AC62" s="547">
        <f t="shared" si="104"/>
        <v>0</v>
      </c>
      <c r="AD62" s="547">
        <f t="shared" si="104"/>
        <v>0</v>
      </c>
      <c r="AE62" s="547">
        <f t="shared" si="104"/>
        <v>0</v>
      </c>
      <c r="AF62" s="547">
        <f t="shared" si="104"/>
        <v>0</v>
      </c>
      <c r="AG62" s="547">
        <f t="shared" si="104"/>
        <v>0</v>
      </c>
      <c r="AH62" s="547">
        <f t="shared" si="104"/>
        <v>0</v>
      </c>
      <c r="AI62" s="547">
        <f t="shared" si="104"/>
        <v>0</v>
      </c>
      <c r="AJ62" s="547">
        <f t="shared" si="104"/>
        <v>0</v>
      </c>
      <c r="AK62" s="547">
        <f t="shared" si="104"/>
        <v>0</v>
      </c>
      <c r="AL62" s="547">
        <f t="shared" si="104"/>
        <v>0</v>
      </c>
      <c r="AM62" s="547">
        <f t="shared" si="104"/>
        <v>0</v>
      </c>
      <c r="AN62" s="547">
        <f t="shared" si="104"/>
        <v>0</v>
      </c>
    </row>
    <row r="63" spans="1:40" ht="37.15" customHeight="1">
      <c r="A63" s="549" t="s">
        <v>126</v>
      </c>
      <c r="B63" s="549" t="s">
        <v>127</v>
      </c>
      <c r="C63" s="549" t="s">
        <v>121</v>
      </c>
      <c r="D63" s="571" t="s">
        <v>122</v>
      </c>
      <c r="E63" s="550">
        <f t="shared" si="79"/>
        <v>122773900</v>
      </c>
      <c r="F63" s="550">
        <v>122773900</v>
      </c>
      <c r="G63" s="550">
        <v>100634360</v>
      </c>
      <c r="H63" s="550">
        <v>0</v>
      </c>
      <c r="I63" s="550">
        <v>0</v>
      </c>
      <c r="J63" s="550">
        <f t="shared" si="80"/>
        <v>0</v>
      </c>
      <c r="K63" s="550">
        <f t="shared" si="81"/>
        <v>0</v>
      </c>
      <c r="L63" s="550">
        <v>0</v>
      </c>
      <c r="M63" s="550">
        <v>0</v>
      </c>
      <c r="N63" s="550">
        <v>0</v>
      </c>
      <c r="O63" s="550">
        <v>0</v>
      </c>
      <c r="P63" s="550">
        <f t="shared" si="82"/>
        <v>122773900</v>
      </c>
      <c r="Q63" s="544">
        <f t="shared" ref="Q63:Q70" si="105">R63+U63</f>
        <v>122773900</v>
      </c>
      <c r="R63" s="551">
        <f t="shared" si="77"/>
        <v>122773900</v>
      </c>
      <c r="S63" s="551">
        <f t="shared" si="77"/>
        <v>100634360</v>
      </c>
      <c r="T63" s="551">
        <f t="shared" si="77"/>
        <v>0</v>
      </c>
      <c r="U63" s="551">
        <f t="shared" si="77"/>
        <v>0</v>
      </c>
      <c r="V63" s="544">
        <f t="shared" ref="V63:V70" si="106">X63+AA63</f>
        <v>0</v>
      </c>
      <c r="W63" s="551">
        <f t="shared" ref="W63:W70" si="107">AA63</f>
        <v>0</v>
      </c>
      <c r="X63" s="551">
        <v>0</v>
      </c>
      <c r="Y63" s="551">
        <v>0</v>
      </c>
      <c r="Z63" s="551">
        <v>0</v>
      </c>
      <c r="AA63" s="551">
        <v>0</v>
      </c>
      <c r="AB63" s="544">
        <f t="shared" ref="AB63:AB70" si="108">Q63+V63</f>
        <v>122773900</v>
      </c>
      <c r="AC63" s="546">
        <f t="shared" ref="AC63:AC70" si="109">AD63+AG63</f>
        <v>0</v>
      </c>
      <c r="AD63" s="546"/>
      <c r="AE63" s="546"/>
      <c r="AF63" s="546"/>
      <c r="AG63" s="546">
        <v>0</v>
      </c>
      <c r="AH63" s="546">
        <f t="shared" ref="AH63:AH70" si="110">AJ63+AM63</f>
        <v>0</v>
      </c>
      <c r="AI63" s="546">
        <f t="shared" ref="AI63:AI70" si="111">AM63</f>
        <v>0</v>
      </c>
      <c r="AJ63" s="546">
        <v>0</v>
      </c>
      <c r="AK63" s="546">
        <v>0</v>
      </c>
      <c r="AL63" s="546">
        <v>0</v>
      </c>
      <c r="AM63" s="546">
        <v>0</v>
      </c>
      <c r="AN63" s="546">
        <f t="shared" ref="AN63:AN70" si="112">AC63+AH63</f>
        <v>0</v>
      </c>
    </row>
    <row r="64" spans="1:40" ht="69" customHeight="1">
      <c r="A64" s="549" t="s">
        <v>128</v>
      </c>
      <c r="B64" s="549" t="s">
        <v>129</v>
      </c>
      <c r="C64" s="549" t="s">
        <v>117</v>
      </c>
      <c r="D64" s="571" t="s">
        <v>125</v>
      </c>
      <c r="E64" s="550">
        <f t="shared" si="79"/>
        <v>1520200</v>
      </c>
      <c r="F64" s="550">
        <v>1520200</v>
      </c>
      <c r="G64" s="550">
        <v>1246080</v>
      </c>
      <c r="H64" s="550">
        <v>0</v>
      </c>
      <c r="I64" s="550">
        <v>0</v>
      </c>
      <c r="J64" s="550">
        <f t="shared" si="80"/>
        <v>0</v>
      </c>
      <c r="K64" s="550">
        <f t="shared" si="81"/>
        <v>0</v>
      </c>
      <c r="L64" s="550">
        <v>0</v>
      </c>
      <c r="M64" s="550">
        <v>0</v>
      </c>
      <c r="N64" s="550">
        <v>0</v>
      </c>
      <c r="O64" s="550">
        <v>0</v>
      </c>
      <c r="P64" s="550">
        <f t="shared" si="82"/>
        <v>1520200</v>
      </c>
      <c r="Q64" s="544">
        <f t="shared" si="105"/>
        <v>1520200</v>
      </c>
      <c r="R64" s="551">
        <f t="shared" si="77"/>
        <v>1520200</v>
      </c>
      <c r="S64" s="551">
        <f t="shared" si="77"/>
        <v>1246080</v>
      </c>
      <c r="T64" s="551">
        <f t="shared" si="77"/>
        <v>0</v>
      </c>
      <c r="U64" s="551">
        <f t="shared" si="77"/>
        <v>0</v>
      </c>
      <c r="V64" s="544">
        <f t="shared" si="106"/>
        <v>0</v>
      </c>
      <c r="W64" s="551">
        <f t="shared" si="107"/>
        <v>0</v>
      </c>
      <c r="X64" s="551">
        <v>0</v>
      </c>
      <c r="Y64" s="551">
        <v>0</v>
      </c>
      <c r="Z64" s="551">
        <v>0</v>
      </c>
      <c r="AA64" s="551">
        <v>0</v>
      </c>
      <c r="AB64" s="544">
        <f t="shared" si="108"/>
        <v>1520200</v>
      </c>
      <c r="AC64" s="546">
        <f t="shared" si="109"/>
        <v>0</v>
      </c>
      <c r="AD64" s="546"/>
      <c r="AE64" s="546"/>
      <c r="AF64" s="546"/>
      <c r="AG64" s="546">
        <v>0</v>
      </c>
      <c r="AH64" s="546">
        <f t="shared" si="110"/>
        <v>0</v>
      </c>
      <c r="AI64" s="546">
        <f t="shared" si="111"/>
        <v>0</v>
      </c>
      <c r="AJ64" s="546">
        <v>0</v>
      </c>
      <c r="AK64" s="546">
        <v>0</v>
      </c>
      <c r="AL64" s="546">
        <v>0</v>
      </c>
      <c r="AM64" s="546">
        <v>0</v>
      </c>
      <c r="AN64" s="546">
        <f t="shared" si="112"/>
        <v>0</v>
      </c>
    </row>
    <row r="65" spans="1:40" ht="47.25">
      <c r="A65" s="549" t="s">
        <v>130</v>
      </c>
      <c r="B65" s="549" t="s">
        <v>44</v>
      </c>
      <c r="C65" s="549" t="s">
        <v>131</v>
      </c>
      <c r="D65" s="73" t="s">
        <v>132</v>
      </c>
      <c r="E65" s="550">
        <f t="shared" si="79"/>
        <v>5730680</v>
      </c>
      <c r="F65" s="550">
        <v>5730680</v>
      </c>
      <c r="G65" s="550">
        <v>4228760</v>
      </c>
      <c r="H65" s="550">
        <v>552830</v>
      </c>
      <c r="I65" s="550">
        <v>0</v>
      </c>
      <c r="J65" s="550">
        <f t="shared" si="80"/>
        <v>0</v>
      </c>
      <c r="K65" s="550">
        <f t="shared" si="81"/>
        <v>0</v>
      </c>
      <c r="L65" s="550">
        <v>0</v>
      </c>
      <c r="M65" s="550">
        <v>0</v>
      </c>
      <c r="N65" s="550">
        <v>0</v>
      </c>
      <c r="O65" s="550">
        <v>0</v>
      </c>
      <c r="P65" s="550">
        <f t="shared" si="82"/>
        <v>5730680</v>
      </c>
      <c r="Q65" s="544">
        <f t="shared" si="105"/>
        <v>5730680</v>
      </c>
      <c r="R65" s="551">
        <f t="shared" si="77"/>
        <v>5730680</v>
      </c>
      <c r="S65" s="551">
        <f t="shared" si="77"/>
        <v>4228760</v>
      </c>
      <c r="T65" s="551">
        <f t="shared" si="77"/>
        <v>552830</v>
      </c>
      <c r="U65" s="551">
        <f t="shared" si="77"/>
        <v>0</v>
      </c>
      <c r="V65" s="544">
        <f t="shared" si="106"/>
        <v>0</v>
      </c>
      <c r="W65" s="551">
        <f t="shared" si="107"/>
        <v>0</v>
      </c>
      <c r="X65" s="551">
        <v>0</v>
      </c>
      <c r="Y65" s="551">
        <v>0</v>
      </c>
      <c r="Z65" s="551">
        <v>0</v>
      </c>
      <c r="AA65" s="551">
        <v>0</v>
      </c>
      <c r="AB65" s="544">
        <f t="shared" si="108"/>
        <v>5730680</v>
      </c>
      <c r="AC65" s="546">
        <f t="shared" si="109"/>
        <v>0</v>
      </c>
      <c r="AD65" s="546"/>
      <c r="AE65" s="546"/>
      <c r="AF65" s="546"/>
      <c r="AG65" s="546">
        <v>0</v>
      </c>
      <c r="AH65" s="546">
        <f t="shared" si="110"/>
        <v>0</v>
      </c>
      <c r="AI65" s="546">
        <f t="shared" si="111"/>
        <v>0</v>
      </c>
      <c r="AJ65" s="546">
        <v>0</v>
      </c>
      <c r="AK65" s="546">
        <v>0</v>
      </c>
      <c r="AL65" s="546">
        <v>0</v>
      </c>
      <c r="AM65" s="546">
        <v>0</v>
      </c>
      <c r="AN65" s="546">
        <f t="shared" si="112"/>
        <v>0</v>
      </c>
    </row>
    <row r="66" spans="1:40" ht="31.5">
      <c r="A66" s="549" t="s">
        <v>133</v>
      </c>
      <c r="B66" s="549" t="s">
        <v>134</v>
      </c>
      <c r="C66" s="549" t="s">
        <v>135</v>
      </c>
      <c r="D66" s="73" t="s">
        <v>136</v>
      </c>
      <c r="E66" s="550">
        <f t="shared" si="79"/>
        <v>6912680</v>
      </c>
      <c r="F66" s="550">
        <v>6912680</v>
      </c>
      <c r="G66" s="550">
        <v>5354160</v>
      </c>
      <c r="H66" s="550">
        <v>180550</v>
      </c>
      <c r="I66" s="550">
        <v>0</v>
      </c>
      <c r="J66" s="550">
        <f t="shared" si="80"/>
        <v>0</v>
      </c>
      <c r="K66" s="550">
        <f t="shared" si="81"/>
        <v>0</v>
      </c>
      <c r="L66" s="550">
        <v>0</v>
      </c>
      <c r="M66" s="550">
        <v>0</v>
      </c>
      <c r="N66" s="550">
        <v>0</v>
      </c>
      <c r="O66" s="550">
        <v>0</v>
      </c>
      <c r="P66" s="550">
        <f t="shared" si="82"/>
        <v>6912680</v>
      </c>
      <c r="Q66" s="544">
        <f t="shared" si="105"/>
        <v>6912680</v>
      </c>
      <c r="R66" s="551">
        <f t="shared" si="77"/>
        <v>6912680</v>
      </c>
      <c r="S66" s="551">
        <f t="shared" si="77"/>
        <v>5354160</v>
      </c>
      <c r="T66" s="551">
        <f t="shared" si="77"/>
        <v>180550</v>
      </c>
      <c r="U66" s="551">
        <f t="shared" si="77"/>
        <v>0</v>
      </c>
      <c r="V66" s="544">
        <f t="shared" si="106"/>
        <v>0</v>
      </c>
      <c r="W66" s="551">
        <f t="shared" si="107"/>
        <v>0</v>
      </c>
      <c r="X66" s="551">
        <v>0</v>
      </c>
      <c r="Y66" s="551">
        <v>0</v>
      </c>
      <c r="Z66" s="551">
        <v>0</v>
      </c>
      <c r="AA66" s="551">
        <v>0</v>
      </c>
      <c r="AB66" s="544">
        <f t="shared" si="108"/>
        <v>6912680</v>
      </c>
      <c r="AC66" s="546">
        <f t="shared" si="109"/>
        <v>0</v>
      </c>
      <c r="AD66" s="546"/>
      <c r="AE66" s="546"/>
      <c r="AF66" s="546"/>
      <c r="AG66" s="546">
        <v>0</v>
      </c>
      <c r="AH66" s="546">
        <f t="shared" si="110"/>
        <v>0</v>
      </c>
      <c r="AI66" s="546">
        <f t="shared" si="111"/>
        <v>0</v>
      </c>
      <c r="AJ66" s="546">
        <v>0</v>
      </c>
      <c r="AK66" s="546">
        <v>0</v>
      </c>
      <c r="AL66" s="546">
        <v>0</v>
      </c>
      <c r="AM66" s="546">
        <v>0</v>
      </c>
      <c r="AN66" s="546">
        <f t="shared" si="112"/>
        <v>0</v>
      </c>
    </row>
    <row r="67" spans="1:40" ht="15.75">
      <c r="A67" s="549" t="s">
        <v>137</v>
      </c>
      <c r="B67" s="549" t="s">
        <v>138</v>
      </c>
      <c r="C67" s="549" t="s">
        <v>135</v>
      </c>
      <c r="D67" s="73" t="s">
        <v>139</v>
      </c>
      <c r="E67" s="550">
        <f t="shared" si="79"/>
        <v>76650</v>
      </c>
      <c r="F67" s="550">
        <v>76650</v>
      </c>
      <c r="G67" s="550">
        <v>0</v>
      </c>
      <c r="H67" s="550">
        <v>0</v>
      </c>
      <c r="I67" s="550">
        <v>0</v>
      </c>
      <c r="J67" s="550">
        <f t="shared" si="80"/>
        <v>0</v>
      </c>
      <c r="K67" s="550">
        <f t="shared" si="81"/>
        <v>0</v>
      </c>
      <c r="L67" s="550">
        <v>0</v>
      </c>
      <c r="M67" s="550">
        <v>0</v>
      </c>
      <c r="N67" s="550">
        <v>0</v>
      </c>
      <c r="O67" s="550">
        <v>0</v>
      </c>
      <c r="P67" s="550">
        <f t="shared" si="82"/>
        <v>76650</v>
      </c>
      <c r="Q67" s="544">
        <f t="shared" si="105"/>
        <v>76650</v>
      </c>
      <c r="R67" s="551">
        <f t="shared" si="77"/>
        <v>76650</v>
      </c>
      <c r="S67" s="551">
        <f t="shared" si="77"/>
        <v>0</v>
      </c>
      <c r="T67" s="551">
        <f t="shared" si="77"/>
        <v>0</v>
      </c>
      <c r="U67" s="551">
        <f t="shared" si="77"/>
        <v>0</v>
      </c>
      <c r="V67" s="544">
        <f t="shared" si="106"/>
        <v>0</v>
      </c>
      <c r="W67" s="551">
        <f t="shared" si="107"/>
        <v>0</v>
      </c>
      <c r="X67" s="551">
        <v>0</v>
      </c>
      <c r="Y67" s="551">
        <v>0</v>
      </c>
      <c r="Z67" s="551">
        <v>0</v>
      </c>
      <c r="AA67" s="551">
        <v>0</v>
      </c>
      <c r="AB67" s="544">
        <f t="shared" si="108"/>
        <v>76650</v>
      </c>
      <c r="AC67" s="546">
        <f t="shared" si="109"/>
        <v>0</v>
      </c>
      <c r="AD67" s="546"/>
      <c r="AE67" s="546">
        <v>0</v>
      </c>
      <c r="AF67" s="546">
        <v>0</v>
      </c>
      <c r="AG67" s="546">
        <v>0</v>
      </c>
      <c r="AH67" s="546">
        <f t="shared" si="110"/>
        <v>0</v>
      </c>
      <c r="AI67" s="546">
        <f t="shared" si="111"/>
        <v>0</v>
      </c>
      <c r="AJ67" s="546">
        <v>0</v>
      </c>
      <c r="AK67" s="546">
        <v>0</v>
      </c>
      <c r="AL67" s="546">
        <v>0</v>
      </c>
      <c r="AM67" s="546">
        <v>0</v>
      </c>
      <c r="AN67" s="546">
        <f t="shared" si="112"/>
        <v>0</v>
      </c>
    </row>
    <row r="68" spans="1:40" ht="47.25">
      <c r="A68" s="549" t="s">
        <v>140</v>
      </c>
      <c r="B68" s="549" t="s">
        <v>141</v>
      </c>
      <c r="C68" s="549" t="s">
        <v>135</v>
      </c>
      <c r="D68" s="73" t="s">
        <v>142</v>
      </c>
      <c r="E68" s="550">
        <f t="shared" si="79"/>
        <v>218180</v>
      </c>
      <c r="F68" s="550">
        <v>218180</v>
      </c>
      <c r="G68" s="550">
        <v>41920</v>
      </c>
      <c r="H68" s="550">
        <v>114520</v>
      </c>
      <c r="I68" s="550">
        <v>0</v>
      </c>
      <c r="J68" s="550">
        <f t="shared" si="80"/>
        <v>0</v>
      </c>
      <c r="K68" s="550">
        <f t="shared" si="81"/>
        <v>0</v>
      </c>
      <c r="L68" s="550">
        <v>0</v>
      </c>
      <c r="M68" s="550">
        <v>0</v>
      </c>
      <c r="N68" s="550">
        <v>0</v>
      </c>
      <c r="O68" s="550">
        <v>0</v>
      </c>
      <c r="P68" s="550">
        <f t="shared" si="82"/>
        <v>218180</v>
      </c>
      <c r="Q68" s="544">
        <f t="shared" si="105"/>
        <v>218180</v>
      </c>
      <c r="R68" s="551">
        <f t="shared" si="77"/>
        <v>218180</v>
      </c>
      <c r="S68" s="551">
        <f t="shared" si="77"/>
        <v>41920</v>
      </c>
      <c r="T68" s="551">
        <f t="shared" si="77"/>
        <v>114520</v>
      </c>
      <c r="U68" s="551">
        <f t="shared" si="77"/>
        <v>0</v>
      </c>
      <c r="V68" s="544">
        <f t="shared" si="106"/>
        <v>0</v>
      </c>
      <c r="W68" s="551">
        <f t="shared" si="107"/>
        <v>0</v>
      </c>
      <c r="X68" s="551">
        <v>0</v>
      </c>
      <c r="Y68" s="551">
        <v>0</v>
      </c>
      <c r="Z68" s="551">
        <v>0</v>
      </c>
      <c r="AA68" s="551">
        <v>0</v>
      </c>
      <c r="AB68" s="544">
        <f t="shared" si="108"/>
        <v>218180</v>
      </c>
      <c r="AC68" s="546">
        <f t="shared" si="109"/>
        <v>0</v>
      </c>
      <c r="AD68" s="546"/>
      <c r="AE68" s="546"/>
      <c r="AF68" s="546"/>
      <c r="AG68" s="546">
        <v>0</v>
      </c>
      <c r="AH68" s="546">
        <f t="shared" si="110"/>
        <v>0</v>
      </c>
      <c r="AI68" s="546">
        <f t="shared" si="111"/>
        <v>0</v>
      </c>
      <c r="AJ68" s="546">
        <v>0</v>
      </c>
      <c r="AK68" s="546">
        <v>0</v>
      </c>
      <c r="AL68" s="546">
        <v>0</v>
      </c>
      <c r="AM68" s="546">
        <v>0</v>
      </c>
      <c r="AN68" s="546">
        <f t="shared" si="112"/>
        <v>0</v>
      </c>
    </row>
    <row r="69" spans="1:40" ht="47.25">
      <c r="A69" s="567" t="s">
        <v>188</v>
      </c>
      <c r="B69" s="567">
        <v>1152</v>
      </c>
      <c r="C69" s="567" t="s">
        <v>135</v>
      </c>
      <c r="D69" s="572" t="s">
        <v>432</v>
      </c>
      <c r="E69" s="550">
        <f t="shared" si="79"/>
        <v>1170180</v>
      </c>
      <c r="F69" s="550">
        <v>1170180</v>
      </c>
      <c r="G69" s="550">
        <v>959160</v>
      </c>
      <c r="H69" s="550"/>
      <c r="I69" s="550"/>
      <c r="J69" s="550">
        <f t="shared" si="80"/>
        <v>0</v>
      </c>
      <c r="K69" s="550">
        <f t="shared" si="81"/>
        <v>0</v>
      </c>
      <c r="L69" s="550"/>
      <c r="M69" s="550"/>
      <c r="N69" s="550"/>
      <c r="O69" s="550"/>
      <c r="P69" s="550">
        <f t="shared" si="82"/>
        <v>1170180</v>
      </c>
      <c r="Q69" s="544">
        <f t="shared" si="105"/>
        <v>1170180</v>
      </c>
      <c r="R69" s="551">
        <f t="shared" si="77"/>
        <v>1170180</v>
      </c>
      <c r="S69" s="551">
        <f t="shared" si="77"/>
        <v>959160</v>
      </c>
      <c r="T69" s="551">
        <f t="shared" si="77"/>
        <v>0</v>
      </c>
      <c r="U69" s="551">
        <f t="shared" si="77"/>
        <v>0</v>
      </c>
      <c r="V69" s="544">
        <f t="shared" si="106"/>
        <v>0</v>
      </c>
      <c r="W69" s="551">
        <f t="shared" si="107"/>
        <v>0</v>
      </c>
      <c r="X69" s="551">
        <f>L69+AD69</f>
        <v>0</v>
      </c>
      <c r="Y69" s="551">
        <f t="shared" ref="Y69:AA70" si="113">M69+AE69</f>
        <v>0</v>
      </c>
      <c r="Z69" s="551">
        <f t="shared" si="113"/>
        <v>0</v>
      </c>
      <c r="AA69" s="551">
        <f t="shared" si="113"/>
        <v>0</v>
      </c>
      <c r="AB69" s="544">
        <f t="shared" si="108"/>
        <v>1170180</v>
      </c>
      <c r="AC69" s="546">
        <f t="shared" si="109"/>
        <v>0</v>
      </c>
      <c r="AD69" s="546"/>
      <c r="AE69" s="546"/>
      <c r="AF69" s="546"/>
      <c r="AG69" s="546"/>
      <c r="AH69" s="546">
        <f t="shared" si="110"/>
        <v>0</v>
      </c>
      <c r="AI69" s="546">
        <f t="shared" si="111"/>
        <v>0</v>
      </c>
      <c r="AJ69" s="546"/>
      <c r="AK69" s="546"/>
      <c r="AL69" s="546"/>
      <c r="AM69" s="546"/>
      <c r="AN69" s="546">
        <f t="shared" si="112"/>
        <v>0</v>
      </c>
    </row>
    <row r="70" spans="1:40" ht="78.75">
      <c r="A70" s="567" t="s">
        <v>189</v>
      </c>
      <c r="B70" s="567" t="s">
        <v>190</v>
      </c>
      <c r="C70" s="567" t="s">
        <v>135</v>
      </c>
      <c r="D70" s="572" t="s">
        <v>191</v>
      </c>
      <c r="E70" s="550">
        <f t="shared" si="79"/>
        <v>589000</v>
      </c>
      <c r="F70" s="550">
        <v>589000</v>
      </c>
      <c r="G70" s="550">
        <v>355740</v>
      </c>
      <c r="H70" s="550"/>
      <c r="I70" s="550"/>
      <c r="J70" s="550">
        <f t="shared" si="80"/>
        <v>0</v>
      </c>
      <c r="K70" s="550">
        <f t="shared" si="81"/>
        <v>0</v>
      </c>
      <c r="L70" s="550"/>
      <c r="M70" s="550"/>
      <c r="N70" s="550"/>
      <c r="O70" s="550"/>
      <c r="P70" s="550">
        <f t="shared" si="82"/>
        <v>589000</v>
      </c>
      <c r="Q70" s="544">
        <f t="shared" si="105"/>
        <v>589000</v>
      </c>
      <c r="R70" s="551">
        <f t="shared" si="77"/>
        <v>589000</v>
      </c>
      <c r="S70" s="551">
        <f t="shared" si="77"/>
        <v>355740</v>
      </c>
      <c r="T70" s="551">
        <f t="shared" si="77"/>
        <v>0</v>
      </c>
      <c r="U70" s="551">
        <f t="shared" si="77"/>
        <v>0</v>
      </c>
      <c r="V70" s="544">
        <f t="shared" si="106"/>
        <v>0</v>
      </c>
      <c r="W70" s="551">
        <f t="shared" si="107"/>
        <v>0</v>
      </c>
      <c r="X70" s="551">
        <f>L70+AD70</f>
        <v>0</v>
      </c>
      <c r="Y70" s="551">
        <f t="shared" si="113"/>
        <v>0</v>
      </c>
      <c r="Z70" s="551">
        <f t="shared" si="113"/>
        <v>0</v>
      </c>
      <c r="AA70" s="551">
        <f t="shared" si="113"/>
        <v>0</v>
      </c>
      <c r="AB70" s="544">
        <f t="shared" si="108"/>
        <v>589000</v>
      </c>
      <c r="AC70" s="546">
        <f t="shared" si="109"/>
        <v>0</v>
      </c>
      <c r="AD70" s="546"/>
      <c r="AE70" s="546"/>
      <c r="AF70" s="546"/>
      <c r="AG70" s="546"/>
      <c r="AH70" s="546">
        <f t="shared" si="110"/>
        <v>0</v>
      </c>
      <c r="AI70" s="546">
        <f t="shared" si="111"/>
        <v>0</v>
      </c>
      <c r="AJ70" s="546"/>
      <c r="AK70" s="546"/>
      <c r="AL70" s="546"/>
      <c r="AM70" s="546"/>
      <c r="AN70" s="546">
        <f t="shared" si="112"/>
        <v>0</v>
      </c>
    </row>
    <row r="71" spans="1:40" ht="31.5">
      <c r="A71" s="541" t="s">
        <v>558</v>
      </c>
      <c r="B71" s="552">
        <v>3000</v>
      </c>
      <c r="C71" s="536"/>
      <c r="D71" s="72" t="s">
        <v>473</v>
      </c>
      <c r="E71" s="538">
        <f>E72</f>
        <v>999905</v>
      </c>
      <c r="F71" s="538">
        <f t="shared" ref="F71:P71" si="114">F72</f>
        <v>999905</v>
      </c>
      <c r="G71" s="538">
        <f t="shared" si="114"/>
        <v>0</v>
      </c>
      <c r="H71" s="538">
        <f t="shared" si="114"/>
        <v>0</v>
      </c>
      <c r="I71" s="538">
        <f t="shared" si="114"/>
        <v>0</v>
      </c>
      <c r="J71" s="538">
        <f t="shared" si="114"/>
        <v>0</v>
      </c>
      <c r="K71" s="538">
        <f t="shared" si="114"/>
        <v>0</v>
      </c>
      <c r="L71" s="538">
        <f t="shared" si="114"/>
        <v>0</v>
      </c>
      <c r="M71" s="538">
        <f t="shared" si="114"/>
        <v>0</v>
      </c>
      <c r="N71" s="538">
        <f t="shared" si="114"/>
        <v>0</v>
      </c>
      <c r="O71" s="538">
        <f t="shared" si="114"/>
        <v>0</v>
      </c>
      <c r="P71" s="538">
        <f t="shared" si="114"/>
        <v>999905</v>
      </c>
      <c r="Q71" s="544"/>
      <c r="R71" s="551"/>
      <c r="S71" s="551"/>
      <c r="T71" s="551"/>
      <c r="U71" s="551"/>
      <c r="V71" s="544"/>
      <c r="W71" s="551"/>
      <c r="X71" s="551"/>
      <c r="Y71" s="551"/>
      <c r="Z71" s="551"/>
      <c r="AA71" s="551"/>
      <c r="AB71" s="544"/>
      <c r="AC71" s="546"/>
      <c r="AD71" s="546"/>
      <c r="AE71" s="546"/>
      <c r="AF71" s="546"/>
      <c r="AG71" s="546"/>
      <c r="AH71" s="546"/>
      <c r="AI71" s="546"/>
      <c r="AJ71" s="546"/>
      <c r="AK71" s="546"/>
      <c r="AL71" s="546"/>
      <c r="AM71" s="546"/>
      <c r="AN71" s="546"/>
    </row>
    <row r="72" spans="1:40" ht="63">
      <c r="A72" s="554" t="s">
        <v>560</v>
      </c>
      <c r="B72" s="555">
        <v>3230</v>
      </c>
      <c r="C72" s="555">
        <v>1070</v>
      </c>
      <c r="D72" s="578" t="s">
        <v>522</v>
      </c>
      <c r="E72" s="550">
        <f t="shared" si="79"/>
        <v>999905</v>
      </c>
      <c r="F72" s="550">
        <v>999905</v>
      </c>
      <c r="G72" s="550"/>
      <c r="H72" s="550"/>
      <c r="I72" s="550"/>
      <c r="J72" s="550"/>
      <c r="K72" s="550"/>
      <c r="L72" s="550"/>
      <c r="M72" s="550"/>
      <c r="N72" s="550"/>
      <c r="O72" s="550"/>
      <c r="P72" s="550">
        <f t="shared" si="82"/>
        <v>999905</v>
      </c>
      <c r="Q72" s="544"/>
      <c r="R72" s="551"/>
      <c r="S72" s="551"/>
      <c r="T72" s="551"/>
      <c r="U72" s="551"/>
      <c r="V72" s="544"/>
      <c r="W72" s="551"/>
      <c r="X72" s="551"/>
      <c r="Y72" s="551"/>
      <c r="Z72" s="551"/>
      <c r="AA72" s="551"/>
      <c r="AB72" s="544"/>
      <c r="AC72" s="546"/>
      <c r="AD72" s="546"/>
      <c r="AE72" s="546"/>
      <c r="AF72" s="546"/>
      <c r="AG72" s="546"/>
      <c r="AH72" s="546"/>
      <c r="AI72" s="546"/>
      <c r="AJ72" s="546"/>
      <c r="AK72" s="546"/>
      <c r="AL72" s="546"/>
      <c r="AM72" s="546"/>
      <c r="AN72" s="546"/>
    </row>
    <row r="73" spans="1:40" s="566" customFormat="1" ht="15.75">
      <c r="A73" s="565" t="s">
        <v>494</v>
      </c>
      <c r="B73" s="565" t="s">
        <v>495</v>
      </c>
      <c r="C73" s="565"/>
      <c r="D73" s="573" t="s">
        <v>496</v>
      </c>
      <c r="E73" s="543">
        <f>E74+E75+E76+E77</f>
        <v>4624970</v>
      </c>
      <c r="F73" s="543">
        <f t="shared" ref="F73:P73" si="115">F74+F75+F76+F77</f>
        <v>4624970</v>
      </c>
      <c r="G73" s="543">
        <f t="shared" si="115"/>
        <v>3084910</v>
      </c>
      <c r="H73" s="543">
        <f t="shared" si="115"/>
        <v>481770</v>
      </c>
      <c r="I73" s="543">
        <f t="shared" si="115"/>
        <v>0</v>
      </c>
      <c r="J73" s="543">
        <f t="shared" si="115"/>
        <v>207870</v>
      </c>
      <c r="K73" s="543">
        <f t="shared" si="115"/>
        <v>0</v>
      </c>
      <c r="L73" s="543">
        <f t="shared" si="115"/>
        <v>207870</v>
      </c>
      <c r="M73" s="543">
        <f t="shared" si="115"/>
        <v>133330</v>
      </c>
      <c r="N73" s="543">
        <f t="shared" si="115"/>
        <v>0</v>
      </c>
      <c r="O73" s="543">
        <f t="shared" si="115"/>
        <v>0</v>
      </c>
      <c r="P73" s="543">
        <f t="shared" si="115"/>
        <v>4832840</v>
      </c>
      <c r="Q73" s="545">
        <f>Q74+Q75+Q76+Q77</f>
        <v>4624970</v>
      </c>
      <c r="R73" s="545">
        <f t="shared" ref="R73:AB73" si="116">R74+R75+R76+R77</f>
        <v>4624970</v>
      </c>
      <c r="S73" s="545">
        <f t="shared" si="116"/>
        <v>3084910</v>
      </c>
      <c r="T73" s="545">
        <f t="shared" si="116"/>
        <v>481770</v>
      </c>
      <c r="U73" s="545">
        <f t="shared" si="116"/>
        <v>0</v>
      </c>
      <c r="V73" s="545">
        <f t="shared" si="116"/>
        <v>207870</v>
      </c>
      <c r="W73" s="545">
        <f t="shared" si="116"/>
        <v>0</v>
      </c>
      <c r="X73" s="545">
        <f t="shared" si="116"/>
        <v>207870</v>
      </c>
      <c r="Y73" s="545">
        <f t="shared" si="116"/>
        <v>133330</v>
      </c>
      <c r="Z73" s="545">
        <f t="shared" si="116"/>
        <v>0</v>
      </c>
      <c r="AA73" s="545">
        <f t="shared" si="116"/>
        <v>0</v>
      </c>
      <c r="AB73" s="545">
        <f t="shared" si="116"/>
        <v>4832840</v>
      </c>
      <c r="AC73" s="547">
        <f>AC74+AC75+AC76+AC77</f>
        <v>0</v>
      </c>
      <c r="AD73" s="547">
        <f t="shared" ref="AD73:AN73" si="117">AD74+AD75+AD76+AD77</f>
        <v>0</v>
      </c>
      <c r="AE73" s="547">
        <f t="shared" si="117"/>
        <v>0</v>
      </c>
      <c r="AF73" s="547">
        <f t="shared" si="117"/>
        <v>0</v>
      </c>
      <c r="AG73" s="547">
        <f t="shared" si="117"/>
        <v>0</v>
      </c>
      <c r="AH73" s="547">
        <f t="shared" si="117"/>
        <v>0</v>
      </c>
      <c r="AI73" s="547">
        <f t="shared" si="117"/>
        <v>0</v>
      </c>
      <c r="AJ73" s="547">
        <f t="shared" si="117"/>
        <v>0</v>
      </c>
      <c r="AK73" s="547">
        <f t="shared" si="117"/>
        <v>0</v>
      </c>
      <c r="AL73" s="547">
        <f t="shared" si="117"/>
        <v>0</v>
      </c>
      <c r="AM73" s="547">
        <f t="shared" si="117"/>
        <v>0</v>
      </c>
      <c r="AN73" s="547">
        <f t="shared" si="117"/>
        <v>0</v>
      </c>
    </row>
    <row r="74" spans="1:40" ht="47.25">
      <c r="A74" s="549" t="s">
        <v>143</v>
      </c>
      <c r="B74" s="549" t="s">
        <v>144</v>
      </c>
      <c r="C74" s="549" t="s">
        <v>145</v>
      </c>
      <c r="D74" s="73" t="s">
        <v>146</v>
      </c>
      <c r="E74" s="550">
        <f t="shared" si="79"/>
        <v>100000</v>
      </c>
      <c r="F74" s="550">
        <v>100000</v>
      </c>
      <c r="G74" s="550">
        <v>0</v>
      </c>
      <c r="H74" s="550">
        <v>0</v>
      </c>
      <c r="I74" s="550">
        <v>0</v>
      </c>
      <c r="J74" s="550">
        <f t="shared" si="80"/>
        <v>0</v>
      </c>
      <c r="K74" s="550">
        <f t="shared" si="81"/>
        <v>0</v>
      </c>
      <c r="L74" s="550">
        <v>0</v>
      </c>
      <c r="M74" s="550">
        <v>0</v>
      </c>
      <c r="N74" s="550">
        <v>0</v>
      </c>
      <c r="O74" s="550">
        <v>0</v>
      </c>
      <c r="P74" s="550">
        <f t="shared" si="82"/>
        <v>100000</v>
      </c>
      <c r="Q74" s="544">
        <f t="shared" ref="Q74:Q77" si="118">R74+U74</f>
        <v>100000</v>
      </c>
      <c r="R74" s="551">
        <f t="shared" si="77"/>
        <v>100000</v>
      </c>
      <c r="S74" s="551">
        <f t="shared" si="77"/>
        <v>0</v>
      </c>
      <c r="T74" s="551">
        <f t="shared" si="77"/>
        <v>0</v>
      </c>
      <c r="U74" s="551">
        <f t="shared" si="77"/>
        <v>0</v>
      </c>
      <c r="V74" s="544">
        <f t="shared" ref="V74:V77" si="119">X74+AA74</f>
        <v>0</v>
      </c>
      <c r="W74" s="551">
        <f t="shared" ref="W74:W77" si="120">AA74</f>
        <v>0</v>
      </c>
      <c r="X74" s="551">
        <v>0</v>
      </c>
      <c r="Y74" s="551">
        <v>0</v>
      </c>
      <c r="Z74" s="551">
        <v>0</v>
      </c>
      <c r="AA74" s="551">
        <v>0</v>
      </c>
      <c r="AB74" s="544">
        <f t="shared" ref="AB74:AB77" si="121">Q74+V74</f>
        <v>100000</v>
      </c>
      <c r="AC74" s="546">
        <f t="shared" ref="AC74:AC77" si="122">AD74+AG74</f>
        <v>0</v>
      </c>
      <c r="AD74" s="546"/>
      <c r="AE74" s="546"/>
      <c r="AF74" s="546"/>
      <c r="AG74" s="546">
        <v>0</v>
      </c>
      <c r="AH74" s="546">
        <f t="shared" ref="AH74:AH77" si="123">AJ74+AM74</f>
        <v>0</v>
      </c>
      <c r="AI74" s="546">
        <f t="shared" ref="AI74:AI77" si="124">AM74</f>
        <v>0</v>
      </c>
      <c r="AJ74" s="546">
        <v>0</v>
      </c>
      <c r="AK74" s="546">
        <v>0</v>
      </c>
      <c r="AL74" s="546">
        <v>0</v>
      </c>
      <c r="AM74" s="546">
        <v>0</v>
      </c>
      <c r="AN74" s="546">
        <f t="shared" ref="AN74:AN77" si="125">AC74+AH74</f>
        <v>0</v>
      </c>
    </row>
    <row r="75" spans="1:40" ht="47.25">
      <c r="A75" s="549" t="s">
        <v>147</v>
      </c>
      <c r="B75" s="549" t="s">
        <v>148</v>
      </c>
      <c r="C75" s="549" t="s">
        <v>145</v>
      </c>
      <c r="D75" s="73" t="s">
        <v>149</v>
      </c>
      <c r="E75" s="550">
        <f t="shared" si="79"/>
        <v>3887130</v>
      </c>
      <c r="F75" s="550">
        <v>3887130</v>
      </c>
      <c r="G75" s="550">
        <v>2816410</v>
      </c>
      <c r="H75" s="550">
        <v>363500</v>
      </c>
      <c r="I75" s="550">
        <v>0</v>
      </c>
      <c r="J75" s="550">
        <f t="shared" si="80"/>
        <v>0</v>
      </c>
      <c r="K75" s="550">
        <f t="shared" si="81"/>
        <v>0</v>
      </c>
      <c r="L75" s="550">
        <v>0</v>
      </c>
      <c r="M75" s="550">
        <v>0</v>
      </c>
      <c r="N75" s="550">
        <v>0</v>
      </c>
      <c r="O75" s="550">
        <v>0</v>
      </c>
      <c r="P75" s="550">
        <f t="shared" si="82"/>
        <v>3887130</v>
      </c>
      <c r="Q75" s="544">
        <f t="shared" si="118"/>
        <v>3887130</v>
      </c>
      <c r="R75" s="551">
        <f t="shared" si="77"/>
        <v>3887130</v>
      </c>
      <c r="S75" s="551">
        <f t="shared" si="77"/>
        <v>2816410</v>
      </c>
      <c r="T75" s="551">
        <f t="shared" si="77"/>
        <v>363500</v>
      </c>
      <c r="U75" s="551">
        <f t="shared" si="77"/>
        <v>0</v>
      </c>
      <c r="V75" s="544">
        <f t="shared" si="119"/>
        <v>0</v>
      </c>
      <c r="W75" s="551">
        <f t="shared" si="120"/>
        <v>0</v>
      </c>
      <c r="X75" s="551">
        <v>0</v>
      </c>
      <c r="Y75" s="551">
        <v>0</v>
      </c>
      <c r="Z75" s="551">
        <v>0</v>
      </c>
      <c r="AA75" s="551">
        <v>0</v>
      </c>
      <c r="AB75" s="544">
        <f t="shared" si="121"/>
        <v>3887130</v>
      </c>
      <c r="AC75" s="546">
        <f t="shared" si="122"/>
        <v>0</v>
      </c>
      <c r="AD75" s="546"/>
      <c r="AE75" s="546"/>
      <c r="AF75" s="546"/>
      <c r="AG75" s="546">
        <v>0</v>
      </c>
      <c r="AH75" s="546">
        <f t="shared" si="123"/>
        <v>0</v>
      </c>
      <c r="AI75" s="546">
        <f t="shared" si="124"/>
        <v>0</v>
      </c>
      <c r="AJ75" s="546">
        <v>0</v>
      </c>
      <c r="AK75" s="546">
        <v>0</v>
      </c>
      <c r="AL75" s="546">
        <v>0</v>
      </c>
      <c r="AM75" s="546">
        <v>0</v>
      </c>
      <c r="AN75" s="546">
        <f t="shared" si="125"/>
        <v>0</v>
      </c>
    </row>
    <row r="76" spans="1:40" ht="78.75">
      <c r="A76" s="549" t="s">
        <v>150</v>
      </c>
      <c r="B76" s="549" t="s">
        <v>151</v>
      </c>
      <c r="C76" s="549" t="s">
        <v>145</v>
      </c>
      <c r="D76" s="73" t="s">
        <v>152</v>
      </c>
      <c r="E76" s="550">
        <f t="shared" si="79"/>
        <v>535840</v>
      </c>
      <c r="F76" s="550">
        <v>535840</v>
      </c>
      <c r="G76" s="550">
        <v>268500</v>
      </c>
      <c r="H76" s="550">
        <v>118270</v>
      </c>
      <c r="I76" s="550">
        <v>0</v>
      </c>
      <c r="J76" s="550">
        <f t="shared" si="80"/>
        <v>207870</v>
      </c>
      <c r="K76" s="550">
        <f t="shared" si="81"/>
        <v>0</v>
      </c>
      <c r="L76" s="550">
        <v>207870</v>
      </c>
      <c r="M76" s="550">
        <v>133330</v>
      </c>
      <c r="N76" s="550">
        <v>0</v>
      </c>
      <c r="O76" s="550">
        <v>0</v>
      </c>
      <c r="P76" s="550">
        <f t="shared" si="82"/>
        <v>743710</v>
      </c>
      <c r="Q76" s="544">
        <f t="shared" si="118"/>
        <v>535840</v>
      </c>
      <c r="R76" s="551">
        <f t="shared" si="77"/>
        <v>535840</v>
      </c>
      <c r="S76" s="551">
        <f t="shared" si="77"/>
        <v>268500</v>
      </c>
      <c r="T76" s="551">
        <f t="shared" si="77"/>
        <v>118270</v>
      </c>
      <c r="U76" s="551">
        <f t="shared" si="77"/>
        <v>0</v>
      </c>
      <c r="V76" s="544">
        <f t="shared" si="119"/>
        <v>207870</v>
      </c>
      <c r="W76" s="551">
        <f t="shared" si="120"/>
        <v>0</v>
      </c>
      <c r="X76" s="551">
        <f>L76+AD76</f>
        <v>207870</v>
      </c>
      <c r="Y76" s="551">
        <f t="shared" ref="Y76:AA76" si="126">M76+AE76</f>
        <v>133330</v>
      </c>
      <c r="Z76" s="551">
        <f t="shared" si="126"/>
        <v>0</v>
      </c>
      <c r="AA76" s="551">
        <f t="shared" si="126"/>
        <v>0</v>
      </c>
      <c r="AB76" s="544">
        <f t="shared" si="121"/>
        <v>743710</v>
      </c>
      <c r="AC76" s="546">
        <f t="shared" si="122"/>
        <v>0</v>
      </c>
      <c r="AD76" s="546"/>
      <c r="AE76" s="546"/>
      <c r="AF76" s="546"/>
      <c r="AG76" s="546">
        <v>0</v>
      </c>
      <c r="AH76" s="546">
        <f t="shared" si="123"/>
        <v>0</v>
      </c>
      <c r="AI76" s="546">
        <f t="shared" si="124"/>
        <v>0</v>
      </c>
      <c r="AJ76" s="546"/>
      <c r="AK76" s="546"/>
      <c r="AL76" s="546">
        <v>0</v>
      </c>
      <c r="AM76" s="546">
        <v>0</v>
      </c>
      <c r="AN76" s="546">
        <f t="shared" si="125"/>
        <v>0</v>
      </c>
    </row>
    <row r="77" spans="1:40" ht="63">
      <c r="A77" s="549" t="s">
        <v>153</v>
      </c>
      <c r="B77" s="549" t="s">
        <v>154</v>
      </c>
      <c r="C77" s="549" t="s">
        <v>145</v>
      </c>
      <c r="D77" s="73" t="s">
        <v>155</v>
      </c>
      <c r="E77" s="550">
        <f t="shared" si="79"/>
        <v>102000</v>
      </c>
      <c r="F77" s="550">
        <v>102000</v>
      </c>
      <c r="G77" s="550">
        <v>0</v>
      </c>
      <c r="H77" s="550">
        <v>0</v>
      </c>
      <c r="I77" s="550">
        <v>0</v>
      </c>
      <c r="J77" s="550">
        <f t="shared" si="80"/>
        <v>0</v>
      </c>
      <c r="K77" s="550">
        <f t="shared" si="81"/>
        <v>0</v>
      </c>
      <c r="L77" s="550">
        <v>0</v>
      </c>
      <c r="M77" s="550">
        <v>0</v>
      </c>
      <c r="N77" s="550">
        <v>0</v>
      </c>
      <c r="O77" s="550">
        <v>0</v>
      </c>
      <c r="P77" s="550">
        <f t="shared" si="82"/>
        <v>102000</v>
      </c>
      <c r="Q77" s="544">
        <f t="shared" si="118"/>
        <v>102000</v>
      </c>
      <c r="R77" s="551">
        <f t="shared" si="77"/>
        <v>102000</v>
      </c>
      <c r="S77" s="551">
        <f t="shared" si="77"/>
        <v>0</v>
      </c>
      <c r="T77" s="551">
        <f t="shared" si="77"/>
        <v>0</v>
      </c>
      <c r="U77" s="551">
        <f t="shared" si="77"/>
        <v>0</v>
      </c>
      <c r="V77" s="544">
        <f t="shared" si="119"/>
        <v>0</v>
      </c>
      <c r="W77" s="551">
        <f t="shared" si="120"/>
        <v>0</v>
      </c>
      <c r="X77" s="551">
        <v>0</v>
      </c>
      <c r="Y77" s="551">
        <v>0</v>
      </c>
      <c r="Z77" s="551">
        <v>0</v>
      </c>
      <c r="AA77" s="551">
        <v>0</v>
      </c>
      <c r="AB77" s="544">
        <f t="shared" si="121"/>
        <v>102000</v>
      </c>
      <c r="AC77" s="546">
        <f t="shared" si="122"/>
        <v>0</v>
      </c>
      <c r="AD77" s="546"/>
      <c r="AE77" s="546"/>
      <c r="AF77" s="546"/>
      <c r="AG77" s="546">
        <v>0</v>
      </c>
      <c r="AH77" s="546">
        <f t="shared" si="123"/>
        <v>0</v>
      </c>
      <c r="AI77" s="546">
        <f t="shared" si="124"/>
        <v>0</v>
      </c>
      <c r="AJ77" s="546">
        <v>0</v>
      </c>
      <c r="AK77" s="546">
        <v>0</v>
      </c>
      <c r="AL77" s="546">
        <v>0</v>
      </c>
      <c r="AM77" s="546">
        <v>0</v>
      </c>
      <c r="AN77" s="546">
        <f t="shared" si="125"/>
        <v>0</v>
      </c>
    </row>
    <row r="78" spans="1:40" ht="15.75">
      <c r="A78" s="541" t="s">
        <v>481</v>
      </c>
      <c r="B78" s="541" t="s">
        <v>482</v>
      </c>
      <c r="C78" s="541"/>
      <c r="D78" s="542" t="s">
        <v>483</v>
      </c>
      <c r="E78" s="538">
        <f>E79</f>
        <v>400000</v>
      </c>
      <c r="F78" s="538">
        <f t="shared" ref="F78:P78" si="127">F79</f>
        <v>400000</v>
      </c>
      <c r="G78" s="538">
        <f t="shared" si="127"/>
        <v>0</v>
      </c>
      <c r="H78" s="538">
        <f t="shared" si="127"/>
        <v>0</v>
      </c>
      <c r="I78" s="538">
        <f t="shared" si="127"/>
        <v>0</v>
      </c>
      <c r="J78" s="538">
        <f t="shared" si="127"/>
        <v>0</v>
      </c>
      <c r="K78" s="538">
        <f t="shared" si="127"/>
        <v>0</v>
      </c>
      <c r="L78" s="538">
        <f t="shared" si="127"/>
        <v>0</v>
      </c>
      <c r="M78" s="538">
        <f t="shared" si="127"/>
        <v>0</v>
      </c>
      <c r="N78" s="538">
        <f t="shared" si="127"/>
        <v>0</v>
      </c>
      <c r="O78" s="538">
        <f t="shared" si="127"/>
        <v>0</v>
      </c>
      <c r="P78" s="538">
        <f t="shared" si="127"/>
        <v>400000</v>
      </c>
      <c r="Q78" s="544"/>
      <c r="R78" s="551"/>
      <c r="S78" s="551"/>
      <c r="T78" s="551"/>
      <c r="U78" s="551"/>
      <c r="V78" s="544"/>
      <c r="W78" s="551"/>
      <c r="X78" s="551"/>
      <c r="Y78" s="551"/>
      <c r="Z78" s="551"/>
      <c r="AA78" s="551"/>
      <c r="AB78" s="544"/>
      <c r="AC78" s="546"/>
      <c r="AD78" s="546"/>
      <c r="AE78" s="546"/>
      <c r="AF78" s="546"/>
      <c r="AG78" s="546"/>
      <c r="AH78" s="546"/>
      <c r="AI78" s="546"/>
      <c r="AJ78" s="546"/>
      <c r="AK78" s="546"/>
      <c r="AL78" s="546"/>
      <c r="AM78" s="546"/>
      <c r="AN78" s="546"/>
    </row>
    <row r="79" spans="1:40" ht="31.5">
      <c r="A79" s="555">
        <v>618240</v>
      </c>
      <c r="B79" s="555">
        <v>8240</v>
      </c>
      <c r="C79" s="554" t="s">
        <v>564</v>
      </c>
      <c r="D79" s="73" t="s">
        <v>563</v>
      </c>
      <c r="E79" s="550">
        <f t="shared" si="79"/>
        <v>400000</v>
      </c>
      <c r="F79" s="550">
        <v>400000</v>
      </c>
      <c r="G79" s="550"/>
      <c r="H79" s="550"/>
      <c r="I79" s="550"/>
      <c r="J79" s="550"/>
      <c r="K79" s="550"/>
      <c r="L79" s="550"/>
      <c r="M79" s="550"/>
      <c r="N79" s="550"/>
      <c r="O79" s="550"/>
      <c r="P79" s="550">
        <f t="shared" si="82"/>
        <v>400000</v>
      </c>
      <c r="Q79" s="544"/>
      <c r="R79" s="551">
        <f t="shared" si="77"/>
        <v>400000</v>
      </c>
      <c r="S79" s="551"/>
      <c r="T79" s="551"/>
      <c r="U79" s="551"/>
      <c r="V79" s="544"/>
      <c r="W79" s="551"/>
      <c r="X79" s="551"/>
      <c r="Y79" s="551"/>
      <c r="Z79" s="551"/>
      <c r="AA79" s="551"/>
      <c r="AB79" s="544"/>
      <c r="AC79" s="546"/>
      <c r="AD79" s="546"/>
      <c r="AE79" s="546"/>
      <c r="AF79" s="546"/>
      <c r="AG79" s="546"/>
      <c r="AH79" s="546"/>
      <c r="AI79" s="546"/>
      <c r="AJ79" s="546"/>
      <c r="AK79" s="546"/>
      <c r="AL79" s="546"/>
      <c r="AM79" s="546"/>
      <c r="AN79" s="546"/>
    </row>
    <row r="80" spans="1:40" ht="47.25">
      <c r="A80" s="541"/>
      <c r="B80" s="537" t="s">
        <v>291</v>
      </c>
      <c r="C80" s="549"/>
      <c r="D80" s="72" t="s">
        <v>186</v>
      </c>
      <c r="E80" s="538">
        <f>E81+E83</f>
        <v>1700100</v>
      </c>
      <c r="F80" s="538">
        <f>F81+F83</f>
        <v>1700100</v>
      </c>
      <c r="G80" s="538">
        <f t="shared" ref="G80:P80" si="128">G81+G83</f>
        <v>1168100</v>
      </c>
      <c r="H80" s="538">
        <f t="shared" si="128"/>
        <v>62000</v>
      </c>
      <c r="I80" s="538">
        <f t="shared" si="128"/>
        <v>0</v>
      </c>
      <c r="J80" s="538">
        <f t="shared" si="128"/>
        <v>0</v>
      </c>
      <c r="K80" s="538">
        <f t="shared" si="128"/>
        <v>0</v>
      </c>
      <c r="L80" s="538">
        <f t="shared" si="128"/>
        <v>0</v>
      </c>
      <c r="M80" s="538">
        <f t="shared" si="128"/>
        <v>0</v>
      </c>
      <c r="N80" s="538">
        <f t="shared" si="128"/>
        <v>0</v>
      </c>
      <c r="O80" s="538">
        <f t="shared" si="128"/>
        <v>0</v>
      </c>
      <c r="P80" s="538">
        <f t="shared" si="128"/>
        <v>1700100</v>
      </c>
      <c r="Q80" s="539">
        <f>Q81+Q83</f>
        <v>1688100</v>
      </c>
      <c r="R80" s="539">
        <f>R81+R83</f>
        <v>1688100</v>
      </c>
      <c r="S80" s="539">
        <f t="shared" ref="S80:AB80" si="129">S81+S83</f>
        <v>1168100</v>
      </c>
      <c r="T80" s="539">
        <f t="shared" si="129"/>
        <v>62000</v>
      </c>
      <c r="U80" s="539">
        <f t="shared" si="129"/>
        <v>0</v>
      </c>
      <c r="V80" s="539">
        <f t="shared" si="129"/>
        <v>0</v>
      </c>
      <c r="W80" s="539">
        <f t="shared" si="129"/>
        <v>0</v>
      </c>
      <c r="X80" s="539">
        <f t="shared" si="129"/>
        <v>0</v>
      </c>
      <c r="Y80" s="539">
        <f t="shared" si="129"/>
        <v>0</v>
      </c>
      <c r="Z80" s="539">
        <f t="shared" si="129"/>
        <v>0</v>
      </c>
      <c r="AA80" s="539">
        <f t="shared" si="129"/>
        <v>0</v>
      </c>
      <c r="AB80" s="539">
        <f t="shared" si="129"/>
        <v>1688100</v>
      </c>
      <c r="AC80" s="540">
        <f>AC81+AC83</f>
        <v>0</v>
      </c>
      <c r="AD80" s="540">
        <f>AD81+AD83</f>
        <v>0</v>
      </c>
      <c r="AE80" s="540">
        <f t="shared" ref="AE80:AN80" si="130">AE81+AE83</f>
        <v>0</v>
      </c>
      <c r="AF80" s="540">
        <f t="shared" si="130"/>
        <v>0</v>
      </c>
      <c r="AG80" s="540">
        <f t="shared" si="130"/>
        <v>0</v>
      </c>
      <c r="AH80" s="540">
        <f t="shared" si="130"/>
        <v>0</v>
      </c>
      <c r="AI80" s="540">
        <f t="shared" si="130"/>
        <v>0</v>
      </c>
      <c r="AJ80" s="540">
        <f t="shared" si="130"/>
        <v>0</v>
      </c>
      <c r="AK80" s="540">
        <f t="shared" si="130"/>
        <v>0</v>
      </c>
      <c r="AL80" s="540">
        <f t="shared" si="130"/>
        <v>0</v>
      </c>
      <c r="AM80" s="540">
        <f t="shared" si="130"/>
        <v>0</v>
      </c>
      <c r="AN80" s="540">
        <f t="shared" si="130"/>
        <v>0</v>
      </c>
    </row>
    <row r="81" spans="1:40" ht="15.75">
      <c r="A81" s="541" t="s">
        <v>497</v>
      </c>
      <c r="B81" s="541" t="s">
        <v>468</v>
      </c>
      <c r="C81" s="541"/>
      <c r="D81" s="542" t="s">
        <v>469</v>
      </c>
      <c r="E81" s="568">
        <f>E82</f>
        <v>1568100</v>
      </c>
      <c r="F81" s="568">
        <f t="shared" ref="F81:AN81" si="131">F82</f>
        <v>1568100</v>
      </c>
      <c r="G81" s="568">
        <f t="shared" si="131"/>
        <v>1168100</v>
      </c>
      <c r="H81" s="568">
        <f t="shared" si="131"/>
        <v>62000</v>
      </c>
      <c r="I81" s="568">
        <f t="shared" si="131"/>
        <v>0</v>
      </c>
      <c r="J81" s="568">
        <f t="shared" si="131"/>
        <v>0</v>
      </c>
      <c r="K81" s="568">
        <f t="shared" si="131"/>
        <v>0</v>
      </c>
      <c r="L81" s="568">
        <f t="shared" si="131"/>
        <v>0</v>
      </c>
      <c r="M81" s="568">
        <f t="shared" si="131"/>
        <v>0</v>
      </c>
      <c r="N81" s="568">
        <f t="shared" si="131"/>
        <v>0</v>
      </c>
      <c r="O81" s="568">
        <f t="shared" si="131"/>
        <v>0</v>
      </c>
      <c r="P81" s="568">
        <f t="shared" si="131"/>
        <v>1568100</v>
      </c>
      <c r="Q81" s="569">
        <f>Q82</f>
        <v>1568100</v>
      </c>
      <c r="R81" s="569">
        <f t="shared" si="131"/>
        <v>1568100</v>
      </c>
      <c r="S81" s="569">
        <f t="shared" si="131"/>
        <v>1168100</v>
      </c>
      <c r="T81" s="569">
        <f t="shared" si="131"/>
        <v>62000</v>
      </c>
      <c r="U81" s="569">
        <f t="shared" si="131"/>
        <v>0</v>
      </c>
      <c r="V81" s="569">
        <f t="shared" si="131"/>
        <v>0</v>
      </c>
      <c r="W81" s="569">
        <f t="shared" si="131"/>
        <v>0</v>
      </c>
      <c r="X81" s="569">
        <f t="shared" si="131"/>
        <v>0</v>
      </c>
      <c r="Y81" s="569">
        <f t="shared" si="131"/>
        <v>0</v>
      </c>
      <c r="Z81" s="569">
        <f t="shared" si="131"/>
        <v>0</v>
      </c>
      <c r="AA81" s="569">
        <f t="shared" si="131"/>
        <v>0</v>
      </c>
      <c r="AB81" s="569">
        <f t="shared" si="131"/>
        <v>1568100</v>
      </c>
      <c r="AC81" s="570">
        <f>AC82</f>
        <v>0</v>
      </c>
      <c r="AD81" s="570">
        <f t="shared" si="131"/>
        <v>0</v>
      </c>
      <c r="AE81" s="570">
        <f t="shared" si="131"/>
        <v>0</v>
      </c>
      <c r="AF81" s="570">
        <f t="shared" si="131"/>
        <v>0</v>
      </c>
      <c r="AG81" s="570">
        <f t="shared" si="131"/>
        <v>0</v>
      </c>
      <c r="AH81" s="570">
        <f t="shared" si="131"/>
        <v>0</v>
      </c>
      <c r="AI81" s="570">
        <f t="shared" si="131"/>
        <v>0</v>
      </c>
      <c r="AJ81" s="570">
        <f t="shared" si="131"/>
        <v>0</v>
      </c>
      <c r="AK81" s="570">
        <f t="shared" si="131"/>
        <v>0</v>
      </c>
      <c r="AL81" s="570">
        <f t="shared" si="131"/>
        <v>0</v>
      </c>
      <c r="AM81" s="570">
        <f t="shared" si="131"/>
        <v>0</v>
      </c>
      <c r="AN81" s="570">
        <f t="shared" si="131"/>
        <v>0</v>
      </c>
    </row>
    <row r="82" spans="1:40" ht="47.25">
      <c r="A82" s="554" t="s">
        <v>287</v>
      </c>
      <c r="B82" s="549" t="s">
        <v>114</v>
      </c>
      <c r="C82" s="549" t="s">
        <v>21</v>
      </c>
      <c r="D82" s="73" t="s">
        <v>115</v>
      </c>
      <c r="E82" s="550">
        <f>F82+I82</f>
        <v>1568100</v>
      </c>
      <c r="F82" s="550">
        <v>1568100</v>
      </c>
      <c r="G82" s="550">
        <v>1168100</v>
      </c>
      <c r="H82" s="550">
        <v>62000</v>
      </c>
      <c r="I82" s="550"/>
      <c r="J82" s="550"/>
      <c r="K82" s="550">
        <f>O82</f>
        <v>0</v>
      </c>
      <c r="L82" s="550"/>
      <c r="M82" s="550"/>
      <c r="N82" s="550"/>
      <c r="O82" s="550"/>
      <c r="P82" s="550">
        <f>E82+J82</f>
        <v>1568100</v>
      </c>
      <c r="Q82" s="544">
        <f>R82+U82</f>
        <v>1568100</v>
      </c>
      <c r="R82" s="551">
        <f t="shared" ref="R82:U84" si="132">F82+AD82</f>
        <v>1568100</v>
      </c>
      <c r="S82" s="551">
        <f t="shared" si="132"/>
        <v>1168100</v>
      </c>
      <c r="T82" s="551">
        <f t="shared" si="132"/>
        <v>62000</v>
      </c>
      <c r="U82" s="551">
        <f t="shared" si="132"/>
        <v>0</v>
      </c>
      <c r="V82" s="544"/>
      <c r="W82" s="551">
        <f>AA82</f>
        <v>0</v>
      </c>
      <c r="X82" s="551"/>
      <c r="Y82" s="551"/>
      <c r="Z82" s="551"/>
      <c r="AA82" s="551"/>
      <c r="AB82" s="544">
        <f>Q82+V82</f>
        <v>1568100</v>
      </c>
      <c r="AC82" s="546">
        <f>AD82+AG82</f>
        <v>0</v>
      </c>
      <c r="AD82" s="546"/>
      <c r="AE82" s="546"/>
      <c r="AF82" s="546"/>
      <c r="AG82" s="546"/>
      <c r="AH82" s="546"/>
      <c r="AI82" s="546">
        <f>AM82</f>
        <v>0</v>
      </c>
      <c r="AJ82" s="546"/>
      <c r="AK82" s="546"/>
      <c r="AL82" s="546"/>
      <c r="AM82" s="546"/>
      <c r="AN82" s="546">
        <f>AC82+AH82</f>
        <v>0</v>
      </c>
    </row>
    <row r="83" spans="1:40" ht="31.5">
      <c r="A83" s="541" t="s">
        <v>498</v>
      </c>
      <c r="B83" s="552">
        <v>3000</v>
      </c>
      <c r="C83" s="536"/>
      <c r="D83" s="72" t="s">
        <v>473</v>
      </c>
      <c r="E83" s="550">
        <f t="shared" ref="E83:E85" si="133">F83+I83</f>
        <v>132000</v>
      </c>
      <c r="F83" s="550">
        <f>F84+F85</f>
        <v>132000</v>
      </c>
      <c r="G83" s="550"/>
      <c r="H83" s="550"/>
      <c r="I83" s="550"/>
      <c r="J83" s="550"/>
      <c r="K83" s="550"/>
      <c r="L83" s="550"/>
      <c r="M83" s="550"/>
      <c r="N83" s="550"/>
      <c r="O83" s="550"/>
      <c r="P83" s="550">
        <f t="shared" ref="P83:P85" si="134">E83+J83</f>
        <v>132000</v>
      </c>
      <c r="Q83" s="544">
        <f>Q84</f>
        <v>120000</v>
      </c>
      <c r="R83" s="551">
        <f>R84</f>
        <v>120000</v>
      </c>
      <c r="S83" s="551">
        <f t="shared" ref="S83:U83" si="135">S84</f>
        <v>0</v>
      </c>
      <c r="T83" s="551">
        <f t="shared" si="135"/>
        <v>0</v>
      </c>
      <c r="U83" s="551">
        <f t="shared" si="135"/>
        <v>0</v>
      </c>
      <c r="V83" s="544">
        <f>X83+AA83</f>
        <v>0</v>
      </c>
      <c r="W83" s="551">
        <f>AA83</f>
        <v>0</v>
      </c>
      <c r="X83" s="551"/>
      <c r="Y83" s="551"/>
      <c r="Z83" s="551"/>
      <c r="AA83" s="551"/>
      <c r="AB83" s="544">
        <f t="shared" ref="AB83:AB84" si="136">Q83+V83</f>
        <v>120000</v>
      </c>
      <c r="AC83" s="546">
        <f t="shared" ref="AC83:AC84" si="137">AD83+AG83</f>
        <v>0</v>
      </c>
      <c r="AD83" s="546">
        <f>AD84</f>
        <v>0</v>
      </c>
      <c r="AE83" s="546"/>
      <c r="AF83" s="546"/>
      <c r="AG83" s="546"/>
      <c r="AH83" s="546"/>
      <c r="AI83" s="546"/>
      <c r="AJ83" s="546"/>
      <c r="AK83" s="546"/>
      <c r="AL83" s="546"/>
      <c r="AM83" s="546"/>
      <c r="AN83" s="546">
        <f t="shared" ref="AN83:AN84" si="138">AC83+AH83</f>
        <v>0</v>
      </c>
    </row>
    <row r="84" spans="1:40" ht="94.5">
      <c r="A84" s="567" t="s">
        <v>429</v>
      </c>
      <c r="B84" s="549" t="s">
        <v>48</v>
      </c>
      <c r="C84" s="549" t="s">
        <v>49</v>
      </c>
      <c r="D84" s="73" t="s">
        <v>50</v>
      </c>
      <c r="E84" s="550">
        <f t="shared" si="133"/>
        <v>120000</v>
      </c>
      <c r="F84" s="550">
        <v>120000</v>
      </c>
      <c r="G84" s="550"/>
      <c r="H84" s="550"/>
      <c r="I84" s="550"/>
      <c r="J84" s="550"/>
      <c r="K84" s="550"/>
      <c r="L84" s="550"/>
      <c r="M84" s="550"/>
      <c r="N84" s="550"/>
      <c r="O84" s="550"/>
      <c r="P84" s="550">
        <f t="shared" si="134"/>
        <v>120000</v>
      </c>
      <c r="Q84" s="544">
        <f t="shared" ref="Q84" si="139">R84+U84</f>
        <v>120000</v>
      </c>
      <c r="R84" s="551">
        <f t="shared" si="132"/>
        <v>120000</v>
      </c>
      <c r="S84" s="551">
        <f t="shared" si="132"/>
        <v>0</v>
      </c>
      <c r="T84" s="551">
        <f t="shared" si="132"/>
        <v>0</v>
      </c>
      <c r="U84" s="551">
        <f t="shared" si="132"/>
        <v>0</v>
      </c>
      <c r="V84" s="544"/>
      <c r="W84" s="551">
        <f>AA84</f>
        <v>0</v>
      </c>
      <c r="X84" s="551"/>
      <c r="Y84" s="551"/>
      <c r="Z84" s="551"/>
      <c r="AA84" s="551"/>
      <c r="AB84" s="544">
        <f t="shared" si="136"/>
        <v>120000</v>
      </c>
      <c r="AC84" s="546">
        <f t="shared" si="137"/>
        <v>0</v>
      </c>
      <c r="AD84" s="546"/>
      <c r="AE84" s="546"/>
      <c r="AF84" s="546"/>
      <c r="AG84" s="546"/>
      <c r="AH84" s="546"/>
      <c r="AI84" s="546"/>
      <c r="AJ84" s="546"/>
      <c r="AK84" s="546"/>
      <c r="AL84" s="546"/>
      <c r="AM84" s="546"/>
      <c r="AN84" s="546">
        <f t="shared" si="138"/>
        <v>0</v>
      </c>
    </row>
    <row r="85" spans="1:40" ht="32.25" customHeight="1">
      <c r="A85" s="567" t="s">
        <v>587</v>
      </c>
      <c r="B85" s="549" t="s">
        <v>61</v>
      </c>
      <c r="C85" s="549" t="s">
        <v>59</v>
      </c>
      <c r="D85" s="73" t="s">
        <v>62</v>
      </c>
      <c r="E85" s="550">
        <f t="shared" si="133"/>
        <v>12000</v>
      </c>
      <c r="F85" s="550">
        <v>12000</v>
      </c>
      <c r="G85" s="550"/>
      <c r="H85" s="550"/>
      <c r="I85" s="550"/>
      <c r="J85" s="550"/>
      <c r="K85" s="550"/>
      <c r="L85" s="550"/>
      <c r="M85" s="550"/>
      <c r="N85" s="550"/>
      <c r="O85" s="550"/>
      <c r="P85" s="550">
        <f t="shared" si="134"/>
        <v>12000</v>
      </c>
      <c r="Q85" s="544"/>
      <c r="R85" s="551"/>
      <c r="S85" s="551"/>
      <c r="T85" s="551"/>
      <c r="U85" s="551"/>
      <c r="V85" s="544"/>
      <c r="W85" s="551"/>
      <c r="X85" s="551"/>
      <c r="Y85" s="551"/>
      <c r="Z85" s="551"/>
      <c r="AA85" s="551"/>
      <c r="AB85" s="544"/>
      <c r="AC85" s="546"/>
      <c r="AD85" s="546"/>
      <c r="AE85" s="546"/>
      <c r="AF85" s="546"/>
      <c r="AG85" s="546"/>
      <c r="AH85" s="546"/>
      <c r="AI85" s="546"/>
      <c r="AJ85" s="546"/>
      <c r="AK85" s="546"/>
      <c r="AL85" s="546"/>
      <c r="AM85" s="546"/>
      <c r="AN85" s="546"/>
    </row>
    <row r="86" spans="1:40" ht="63">
      <c r="A86" s="536"/>
      <c r="B86" s="67">
        <v>10</v>
      </c>
      <c r="C86" s="536" t="s">
        <v>18</v>
      </c>
      <c r="D86" s="72" t="s">
        <v>499</v>
      </c>
      <c r="E86" s="538">
        <f>E87+E89+E91</f>
        <v>32328200</v>
      </c>
      <c r="F86" s="538">
        <f t="shared" ref="F86:P86" si="140">F87+F89+F91</f>
        <v>32328200</v>
      </c>
      <c r="G86" s="538">
        <f t="shared" si="140"/>
        <v>23534800</v>
      </c>
      <c r="H86" s="538">
        <f t="shared" si="140"/>
        <v>2941910</v>
      </c>
      <c r="I86" s="538">
        <f t="shared" si="140"/>
        <v>0</v>
      </c>
      <c r="J86" s="538">
        <f t="shared" si="140"/>
        <v>725000</v>
      </c>
      <c r="K86" s="538">
        <f t="shared" si="140"/>
        <v>0</v>
      </c>
      <c r="L86" s="538">
        <f t="shared" si="140"/>
        <v>725000</v>
      </c>
      <c r="M86" s="538">
        <f t="shared" si="140"/>
        <v>478000</v>
      </c>
      <c r="N86" s="538">
        <f t="shared" si="140"/>
        <v>11000</v>
      </c>
      <c r="O86" s="538">
        <f t="shared" si="140"/>
        <v>0</v>
      </c>
      <c r="P86" s="538">
        <f t="shared" si="140"/>
        <v>33053200</v>
      </c>
      <c r="Q86" s="539">
        <f>Q87+Q89+Q91</f>
        <v>32328200</v>
      </c>
      <c r="R86" s="539">
        <f t="shared" ref="R86:AB86" si="141">R87+R89+R91</f>
        <v>32328200</v>
      </c>
      <c r="S86" s="539">
        <f t="shared" si="141"/>
        <v>23534800</v>
      </c>
      <c r="T86" s="539">
        <f t="shared" si="141"/>
        <v>2941910</v>
      </c>
      <c r="U86" s="539">
        <f t="shared" si="141"/>
        <v>0</v>
      </c>
      <c r="V86" s="539">
        <f t="shared" si="141"/>
        <v>725000</v>
      </c>
      <c r="W86" s="539">
        <f t="shared" si="141"/>
        <v>0</v>
      </c>
      <c r="X86" s="539">
        <f t="shared" si="141"/>
        <v>725000</v>
      </c>
      <c r="Y86" s="539">
        <f t="shared" si="141"/>
        <v>478000</v>
      </c>
      <c r="Z86" s="539">
        <f t="shared" si="141"/>
        <v>11000</v>
      </c>
      <c r="AA86" s="539">
        <f t="shared" si="141"/>
        <v>0</v>
      </c>
      <c r="AB86" s="539">
        <f t="shared" si="141"/>
        <v>33053200</v>
      </c>
      <c r="AC86" s="540">
        <f>AC87+AC89+AC91</f>
        <v>0</v>
      </c>
      <c r="AD86" s="540">
        <f t="shared" ref="AD86:AN86" si="142">AD87+AD89+AD91</f>
        <v>0</v>
      </c>
      <c r="AE86" s="540">
        <f t="shared" si="142"/>
        <v>0</v>
      </c>
      <c r="AF86" s="540">
        <f t="shared" si="142"/>
        <v>0</v>
      </c>
      <c r="AG86" s="540">
        <f t="shared" si="142"/>
        <v>0</v>
      </c>
      <c r="AH86" s="540">
        <f t="shared" si="142"/>
        <v>0</v>
      </c>
      <c r="AI86" s="540">
        <f t="shared" si="142"/>
        <v>0</v>
      </c>
      <c r="AJ86" s="540">
        <f t="shared" si="142"/>
        <v>0</v>
      </c>
      <c r="AK86" s="540">
        <f t="shared" si="142"/>
        <v>0</v>
      </c>
      <c r="AL86" s="540">
        <f t="shared" si="142"/>
        <v>0</v>
      </c>
      <c r="AM86" s="540">
        <f t="shared" si="142"/>
        <v>0</v>
      </c>
      <c r="AN86" s="540">
        <f t="shared" si="142"/>
        <v>0</v>
      </c>
    </row>
    <row r="87" spans="1:40" ht="15.75">
      <c r="A87" s="541" t="s">
        <v>500</v>
      </c>
      <c r="B87" s="541" t="s">
        <v>468</v>
      </c>
      <c r="C87" s="541"/>
      <c r="D87" s="542" t="s">
        <v>469</v>
      </c>
      <c r="E87" s="568">
        <f>E88</f>
        <v>997650</v>
      </c>
      <c r="F87" s="568">
        <f t="shared" ref="F87:AN87" si="143">F88</f>
        <v>997650</v>
      </c>
      <c r="G87" s="568">
        <f t="shared" si="143"/>
        <v>778000</v>
      </c>
      <c r="H87" s="568">
        <f t="shared" si="143"/>
        <v>17450</v>
      </c>
      <c r="I87" s="568">
        <f t="shared" si="143"/>
        <v>0</v>
      </c>
      <c r="J87" s="568">
        <f t="shared" si="143"/>
        <v>0</v>
      </c>
      <c r="K87" s="568">
        <f t="shared" si="143"/>
        <v>0</v>
      </c>
      <c r="L87" s="568">
        <f t="shared" si="143"/>
        <v>0</v>
      </c>
      <c r="M87" s="568">
        <f t="shared" si="143"/>
        <v>0</v>
      </c>
      <c r="N87" s="568">
        <f t="shared" si="143"/>
        <v>0</v>
      </c>
      <c r="O87" s="568">
        <f t="shared" si="143"/>
        <v>0</v>
      </c>
      <c r="P87" s="568">
        <f t="shared" si="143"/>
        <v>997650</v>
      </c>
      <c r="Q87" s="569">
        <f>Q88</f>
        <v>997650</v>
      </c>
      <c r="R87" s="569">
        <f t="shared" si="143"/>
        <v>997650</v>
      </c>
      <c r="S87" s="569">
        <f t="shared" si="143"/>
        <v>778000</v>
      </c>
      <c r="T87" s="569">
        <f t="shared" si="143"/>
        <v>17450</v>
      </c>
      <c r="U87" s="569">
        <f t="shared" si="143"/>
        <v>0</v>
      </c>
      <c r="V87" s="569">
        <f t="shared" si="143"/>
        <v>0</v>
      </c>
      <c r="W87" s="569">
        <f t="shared" si="143"/>
        <v>0</v>
      </c>
      <c r="X87" s="569">
        <f t="shared" si="143"/>
        <v>0</v>
      </c>
      <c r="Y87" s="569">
        <f t="shared" si="143"/>
        <v>0</v>
      </c>
      <c r="Z87" s="569">
        <f t="shared" si="143"/>
        <v>0</v>
      </c>
      <c r="AA87" s="569">
        <f t="shared" si="143"/>
        <v>0</v>
      </c>
      <c r="AB87" s="569">
        <f t="shared" si="143"/>
        <v>997650</v>
      </c>
      <c r="AC87" s="570">
        <f>AC88</f>
        <v>0</v>
      </c>
      <c r="AD87" s="570">
        <f t="shared" si="143"/>
        <v>0</v>
      </c>
      <c r="AE87" s="570">
        <f t="shared" si="143"/>
        <v>0</v>
      </c>
      <c r="AF87" s="570">
        <f t="shared" si="143"/>
        <v>0</v>
      </c>
      <c r="AG87" s="570">
        <f t="shared" si="143"/>
        <v>0</v>
      </c>
      <c r="AH87" s="570">
        <f t="shared" si="143"/>
        <v>0</v>
      </c>
      <c r="AI87" s="570">
        <f t="shared" si="143"/>
        <v>0</v>
      </c>
      <c r="AJ87" s="570">
        <f t="shared" si="143"/>
        <v>0</v>
      </c>
      <c r="AK87" s="570">
        <f t="shared" si="143"/>
        <v>0</v>
      </c>
      <c r="AL87" s="570">
        <f t="shared" si="143"/>
        <v>0</v>
      </c>
      <c r="AM87" s="570">
        <f t="shared" si="143"/>
        <v>0</v>
      </c>
      <c r="AN87" s="570">
        <f t="shared" si="143"/>
        <v>0</v>
      </c>
    </row>
    <row r="88" spans="1:40" ht="47.25">
      <c r="A88" s="549" t="s">
        <v>156</v>
      </c>
      <c r="B88" s="549" t="s">
        <v>114</v>
      </c>
      <c r="C88" s="549" t="s">
        <v>21</v>
      </c>
      <c r="D88" s="73" t="s">
        <v>115</v>
      </c>
      <c r="E88" s="550">
        <f>F88+I88</f>
        <v>997650</v>
      </c>
      <c r="F88" s="550">
        <v>997650</v>
      </c>
      <c r="G88" s="550">
        <v>778000</v>
      </c>
      <c r="H88" s="550">
        <v>17450</v>
      </c>
      <c r="I88" s="550">
        <v>0</v>
      </c>
      <c r="J88" s="550">
        <f>L88+O88</f>
        <v>0</v>
      </c>
      <c r="K88" s="550">
        <f>O88</f>
        <v>0</v>
      </c>
      <c r="L88" s="550">
        <v>0</v>
      </c>
      <c r="M88" s="550">
        <v>0</v>
      </c>
      <c r="N88" s="550">
        <v>0</v>
      </c>
      <c r="O88" s="550">
        <v>0</v>
      </c>
      <c r="P88" s="550">
        <f>E88+J88</f>
        <v>997650</v>
      </c>
      <c r="Q88" s="544">
        <f>R88+U88</f>
        <v>997650</v>
      </c>
      <c r="R88" s="551">
        <f t="shared" ref="R88:U95" si="144">F88+AD88</f>
        <v>997650</v>
      </c>
      <c r="S88" s="551">
        <f t="shared" si="144"/>
        <v>778000</v>
      </c>
      <c r="T88" s="551">
        <f t="shared" si="144"/>
        <v>17450</v>
      </c>
      <c r="U88" s="551">
        <f t="shared" si="144"/>
        <v>0</v>
      </c>
      <c r="V88" s="544">
        <f>X88+AA88</f>
        <v>0</v>
      </c>
      <c r="W88" s="551">
        <f>AA88</f>
        <v>0</v>
      </c>
      <c r="X88" s="551">
        <v>0</v>
      </c>
      <c r="Y88" s="551">
        <v>0</v>
      </c>
      <c r="Z88" s="551">
        <v>0</v>
      </c>
      <c r="AA88" s="551">
        <f>O88+AM88</f>
        <v>0</v>
      </c>
      <c r="AB88" s="544">
        <f>Q88+V88</f>
        <v>997650</v>
      </c>
      <c r="AC88" s="546">
        <f>AD88+AG88</f>
        <v>0</v>
      </c>
      <c r="AD88" s="546"/>
      <c r="AE88" s="546"/>
      <c r="AF88" s="546"/>
      <c r="AG88" s="546">
        <v>0</v>
      </c>
      <c r="AH88" s="546">
        <f>AJ88+AM88</f>
        <v>0</v>
      </c>
      <c r="AI88" s="546">
        <f>AM88</f>
        <v>0</v>
      </c>
      <c r="AJ88" s="546">
        <v>0</v>
      </c>
      <c r="AK88" s="546">
        <v>0</v>
      </c>
      <c r="AL88" s="546">
        <v>0</v>
      </c>
      <c r="AM88" s="546">
        <v>0</v>
      </c>
      <c r="AN88" s="546">
        <f>AC88+AH88</f>
        <v>0</v>
      </c>
    </row>
    <row r="89" spans="1:40" ht="15.75">
      <c r="A89" s="552">
        <v>1011000</v>
      </c>
      <c r="B89" s="552">
        <v>1000</v>
      </c>
      <c r="C89" s="536"/>
      <c r="D89" s="72" t="s">
        <v>488</v>
      </c>
      <c r="E89" s="568">
        <f>E90</f>
        <v>13454680</v>
      </c>
      <c r="F89" s="568">
        <f t="shared" ref="F89:AN89" si="145">F90</f>
        <v>13454680</v>
      </c>
      <c r="G89" s="568">
        <f t="shared" si="145"/>
        <v>10512000</v>
      </c>
      <c r="H89" s="568">
        <f t="shared" si="145"/>
        <v>530080</v>
      </c>
      <c r="I89" s="568">
        <f t="shared" si="145"/>
        <v>0</v>
      </c>
      <c r="J89" s="568">
        <f t="shared" si="145"/>
        <v>583200</v>
      </c>
      <c r="K89" s="568">
        <f t="shared" si="145"/>
        <v>0</v>
      </c>
      <c r="L89" s="568">
        <f t="shared" si="145"/>
        <v>583200</v>
      </c>
      <c r="M89" s="568">
        <f t="shared" si="145"/>
        <v>478000</v>
      </c>
      <c r="N89" s="568">
        <f t="shared" si="145"/>
        <v>0</v>
      </c>
      <c r="O89" s="568">
        <f t="shared" si="145"/>
        <v>0</v>
      </c>
      <c r="P89" s="568">
        <f t="shared" si="145"/>
        <v>14037880</v>
      </c>
      <c r="Q89" s="569">
        <f>Q90</f>
        <v>13454680</v>
      </c>
      <c r="R89" s="569">
        <f t="shared" si="145"/>
        <v>13454680</v>
      </c>
      <c r="S89" s="569">
        <f t="shared" si="145"/>
        <v>10512000</v>
      </c>
      <c r="T89" s="569">
        <f t="shared" si="145"/>
        <v>530080</v>
      </c>
      <c r="U89" s="569">
        <f t="shared" si="145"/>
        <v>0</v>
      </c>
      <c r="V89" s="569">
        <f t="shared" si="145"/>
        <v>583200</v>
      </c>
      <c r="W89" s="569">
        <f t="shared" si="145"/>
        <v>0</v>
      </c>
      <c r="X89" s="569">
        <f t="shared" si="145"/>
        <v>583200</v>
      </c>
      <c r="Y89" s="569">
        <f t="shared" si="145"/>
        <v>478000</v>
      </c>
      <c r="Z89" s="569">
        <f t="shared" si="145"/>
        <v>0</v>
      </c>
      <c r="AA89" s="569">
        <f t="shared" si="145"/>
        <v>0</v>
      </c>
      <c r="AB89" s="569">
        <f t="shared" si="145"/>
        <v>14037880</v>
      </c>
      <c r="AC89" s="570">
        <f>AC90</f>
        <v>0</v>
      </c>
      <c r="AD89" s="570">
        <f t="shared" si="145"/>
        <v>0</v>
      </c>
      <c r="AE89" s="570">
        <f t="shared" si="145"/>
        <v>0</v>
      </c>
      <c r="AF89" s="570">
        <f t="shared" si="145"/>
        <v>0</v>
      </c>
      <c r="AG89" s="570">
        <f t="shared" si="145"/>
        <v>0</v>
      </c>
      <c r="AH89" s="570">
        <f t="shared" si="145"/>
        <v>0</v>
      </c>
      <c r="AI89" s="570">
        <f t="shared" si="145"/>
        <v>0</v>
      </c>
      <c r="AJ89" s="570">
        <f t="shared" si="145"/>
        <v>0</v>
      </c>
      <c r="AK89" s="570">
        <f t="shared" si="145"/>
        <v>0</v>
      </c>
      <c r="AL89" s="570">
        <f t="shared" si="145"/>
        <v>0</v>
      </c>
      <c r="AM89" s="570">
        <f t="shared" si="145"/>
        <v>0</v>
      </c>
      <c r="AN89" s="570">
        <f t="shared" si="145"/>
        <v>0</v>
      </c>
    </row>
    <row r="90" spans="1:40" ht="31.5">
      <c r="A90" s="549" t="s">
        <v>157</v>
      </c>
      <c r="B90" s="549" t="s">
        <v>158</v>
      </c>
      <c r="C90" s="549" t="s">
        <v>131</v>
      </c>
      <c r="D90" s="73" t="s">
        <v>159</v>
      </c>
      <c r="E90" s="550">
        <f t="shared" ref="E90:E95" si="146">F90+I90</f>
        <v>13454680</v>
      </c>
      <c r="F90" s="550">
        <v>13454680</v>
      </c>
      <c r="G90" s="550">
        <v>10512000</v>
      </c>
      <c r="H90" s="550">
        <v>530080</v>
      </c>
      <c r="I90" s="550">
        <v>0</v>
      </c>
      <c r="J90" s="550">
        <f t="shared" ref="J90:J119" si="147">L90+O90</f>
        <v>583200</v>
      </c>
      <c r="K90" s="550">
        <f t="shared" ref="K90:K95" si="148">O90</f>
        <v>0</v>
      </c>
      <c r="L90" s="550">
        <v>583200</v>
      </c>
      <c r="M90" s="550">
        <v>478000</v>
      </c>
      <c r="N90" s="550">
        <v>0</v>
      </c>
      <c r="O90" s="550">
        <v>0</v>
      </c>
      <c r="P90" s="550">
        <f t="shared" ref="P90:P95" si="149">E90+J90</f>
        <v>14037880</v>
      </c>
      <c r="Q90" s="544">
        <f t="shared" ref="Q90" si="150">R90+U90</f>
        <v>13454680</v>
      </c>
      <c r="R90" s="551">
        <f t="shared" si="144"/>
        <v>13454680</v>
      </c>
      <c r="S90" s="551">
        <f t="shared" si="144"/>
        <v>10512000</v>
      </c>
      <c r="T90" s="551">
        <f t="shared" si="144"/>
        <v>530080</v>
      </c>
      <c r="U90" s="551">
        <f t="shared" si="144"/>
        <v>0</v>
      </c>
      <c r="V90" s="544">
        <f t="shared" ref="V90" si="151">X90+AA90</f>
        <v>583200</v>
      </c>
      <c r="W90" s="551">
        <f t="shared" ref="W90" si="152">AA90</f>
        <v>0</v>
      </c>
      <c r="X90" s="551">
        <f>L90+AD90</f>
        <v>583200</v>
      </c>
      <c r="Y90" s="551">
        <f t="shared" ref="Y90:Z90" si="153">M90+AE90</f>
        <v>478000</v>
      </c>
      <c r="Z90" s="551">
        <f t="shared" si="153"/>
        <v>0</v>
      </c>
      <c r="AA90" s="551">
        <f>O90+AM90</f>
        <v>0</v>
      </c>
      <c r="AB90" s="544">
        <f t="shared" ref="AB90" si="154">Q90+V90</f>
        <v>14037880</v>
      </c>
      <c r="AC90" s="546">
        <f t="shared" ref="AC90" si="155">AD90+AG90</f>
        <v>0</v>
      </c>
      <c r="AD90" s="546"/>
      <c r="AE90" s="546"/>
      <c r="AF90" s="546"/>
      <c r="AG90" s="546">
        <v>0</v>
      </c>
      <c r="AH90" s="546">
        <f t="shared" ref="AH90" si="156">AJ90+AM90</f>
        <v>0</v>
      </c>
      <c r="AI90" s="546">
        <f t="shared" ref="AI90" si="157">AM90</f>
        <v>0</v>
      </c>
      <c r="AJ90" s="546"/>
      <c r="AK90" s="546"/>
      <c r="AL90" s="546">
        <v>0</v>
      </c>
      <c r="AM90" s="546">
        <v>0</v>
      </c>
      <c r="AN90" s="546">
        <f t="shared" ref="AN90" si="158">AC90+AH90</f>
        <v>0</v>
      </c>
    </row>
    <row r="91" spans="1:40" ht="15.75">
      <c r="A91" s="552">
        <v>1014000</v>
      </c>
      <c r="B91" s="552">
        <v>4000</v>
      </c>
      <c r="C91" s="536"/>
      <c r="D91" s="72" t="s">
        <v>501</v>
      </c>
      <c r="E91" s="568">
        <f>E92+E93+E94+E95</f>
        <v>17875870</v>
      </c>
      <c r="F91" s="568">
        <f t="shared" ref="F91:P91" si="159">F92+F93+F94+F95</f>
        <v>17875870</v>
      </c>
      <c r="G91" s="568">
        <f t="shared" si="159"/>
        <v>12244800</v>
      </c>
      <c r="H91" s="568">
        <f t="shared" si="159"/>
        <v>2394380</v>
      </c>
      <c r="I91" s="568">
        <f t="shared" si="159"/>
        <v>0</v>
      </c>
      <c r="J91" s="568">
        <f t="shared" si="159"/>
        <v>141800</v>
      </c>
      <c r="K91" s="568">
        <f t="shared" si="159"/>
        <v>0</v>
      </c>
      <c r="L91" s="568">
        <f t="shared" si="159"/>
        <v>141800</v>
      </c>
      <c r="M91" s="568">
        <f t="shared" si="159"/>
        <v>0</v>
      </c>
      <c r="N91" s="568">
        <f t="shared" si="159"/>
        <v>11000</v>
      </c>
      <c r="O91" s="568">
        <f t="shared" si="159"/>
        <v>0</v>
      </c>
      <c r="P91" s="568">
        <f t="shared" si="159"/>
        <v>18017670</v>
      </c>
      <c r="Q91" s="569">
        <f>Q92+Q93+Q94+Q95</f>
        <v>17875870</v>
      </c>
      <c r="R91" s="569">
        <f t="shared" ref="R91:AB91" si="160">R92+R93+R94+R95</f>
        <v>17875870</v>
      </c>
      <c r="S91" s="569">
        <f t="shared" si="160"/>
        <v>12244800</v>
      </c>
      <c r="T91" s="569">
        <f t="shared" si="160"/>
        <v>2394380</v>
      </c>
      <c r="U91" s="569">
        <f t="shared" si="160"/>
        <v>0</v>
      </c>
      <c r="V91" s="569">
        <f t="shared" si="160"/>
        <v>141800</v>
      </c>
      <c r="W91" s="569">
        <f t="shared" si="160"/>
        <v>0</v>
      </c>
      <c r="X91" s="569">
        <f t="shared" si="160"/>
        <v>141800</v>
      </c>
      <c r="Y91" s="569">
        <f t="shared" si="160"/>
        <v>0</v>
      </c>
      <c r="Z91" s="569">
        <f t="shared" si="160"/>
        <v>11000</v>
      </c>
      <c r="AA91" s="569">
        <f t="shared" si="160"/>
        <v>0</v>
      </c>
      <c r="AB91" s="569">
        <f t="shared" si="160"/>
        <v>18017670</v>
      </c>
      <c r="AC91" s="570">
        <f>AC92+AC93+AC94+AC95</f>
        <v>0</v>
      </c>
      <c r="AD91" s="570">
        <f t="shared" ref="AD91:AN91" si="161">AD92+AD93+AD94+AD95</f>
        <v>0</v>
      </c>
      <c r="AE91" s="570">
        <f t="shared" si="161"/>
        <v>0</v>
      </c>
      <c r="AF91" s="570">
        <f t="shared" si="161"/>
        <v>0</v>
      </c>
      <c r="AG91" s="570">
        <f t="shared" si="161"/>
        <v>0</v>
      </c>
      <c r="AH91" s="570">
        <f t="shared" si="161"/>
        <v>0</v>
      </c>
      <c r="AI91" s="570">
        <f t="shared" si="161"/>
        <v>0</v>
      </c>
      <c r="AJ91" s="570">
        <f t="shared" si="161"/>
        <v>0</v>
      </c>
      <c r="AK91" s="570">
        <f t="shared" si="161"/>
        <v>0</v>
      </c>
      <c r="AL91" s="570">
        <f t="shared" si="161"/>
        <v>0</v>
      </c>
      <c r="AM91" s="570">
        <f t="shared" si="161"/>
        <v>0</v>
      </c>
      <c r="AN91" s="570">
        <f t="shared" si="161"/>
        <v>0</v>
      </c>
    </row>
    <row r="92" spans="1:40" ht="15.75">
      <c r="A92" s="549" t="s">
        <v>160</v>
      </c>
      <c r="B92" s="549" t="s">
        <v>161</v>
      </c>
      <c r="C92" s="549" t="s">
        <v>162</v>
      </c>
      <c r="D92" s="73" t="s">
        <v>163</v>
      </c>
      <c r="E92" s="550">
        <f t="shared" si="146"/>
        <v>6347660</v>
      </c>
      <c r="F92" s="550">
        <v>6347660</v>
      </c>
      <c r="G92" s="550">
        <v>4670600</v>
      </c>
      <c r="H92" s="550">
        <v>593440</v>
      </c>
      <c r="I92" s="550">
        <v>0</v>
      </c>
      <c r="J92" s="550">
        <f t="shared" si="147"/>
        <v>0</v>
      </c>
      <c r="K92" s="550">
        <f t="shared" si="148"/>
        <v>0</v>
      </c>
      <c r="L92" s="550">
        <v>0</v>
      </c>
      <c r="M92" s="550">
        <v>0</v>
      </c>
      <c r="N92" s="550">
        <v>0</v>
      </c>
      <c r="O92" s="550">
        <v>0</v>
      </c>
      <c r="P92" s="550">
        <f t="shared" si="149"/>
        <v>6347660</v>
      </c>
      <c r="Q92" s="544">
        <f t="shared" ref="Q92:Q95" si="162">R92+U92</f>
        <v>6347660</v>
      </c>
      <c r="R92" s="551">
        <f t="shared" si="144"/>
        <v>6347660</v>
      </c>
      <c r="S92" s="551">
        <f t="shared" si="144"/>
        <v>4670600</v>
      </c>
      <c r="T92" s="551">
        <f t="shared" si="144"/>
        <v>593440</v>
      </c>
      <c r="U92" s="551">
        <f t="shared" si="144"/>
        <v>0</v>
      </c>
      <c r="V92" s="544">
        <f t="shared" ref="V92:V95" si="163">X92+AA92</f>
        <v>0</v>
      </c>
      <c r="W92" s="551">
        <f t="shared" ref="W92:W95" si="164">AA92</f>
        <v>0</v>
      </c>
      <c r="X92" s="551">
        <v>0</v>
      </c>
      <c r="Y92" s="551">
        <v>0</v>
      </c>
      <c r="Z92" s="551">
        <v>0</v>
      </c>
      <c r="AA92" s="551">
        <f>O92+AM92</f>
        <v>0</v>
      </c>
      <c r="AB92" s="544">
        <f t="shared" ref="AB92:AB95" si="165">Q92+V92</f>
        <v>6347660</v>
      </c>
      <c r="AC92" s="546">
        <f t="shared" ref="AC92:AC95" si="166">AD92+AG92</f>
        <v>0</v>
      </c>
      <c r="AD92" s="546"/>
      <c r="AE92" s="546"/>
      <c r="AF92" s="546"/>
      <c r="AG92" s="546">
        <v>0</v>
      </c>
      <c r="AH92" s="546">
        <f t="shared" ref="AH92:AH95" si="167">AJ92+AM92</f>
        <v>0</v>
      </c>
      <c r="AI92" s="546">
        <f t="shared" ref="AI92:AI95" si="168">AM92</f>
        <v>0</v>
      </c>
      <c r="AJ92" s="546">
        <v>0</v>
      </c>
      <c r="AK92" s="546">
        <v>0</v>
      </c>
      <c r="AL92" s="546">
        <v>0</v>
      </c>
      <c r="AM92" s="546">
        <v>0</v>
      </c>
      <c r="AN92" s="546">
        <f t="shared" ref="AN92:AN95" si="169">AC92+AH92</f>
        <v>0</v>
      </c>
    </row>
    <row r="93" spans="1:40" ht="47.25">
      <c r="A93" s="549" t="s">
        <v>164</v>
      </c>
      <c r="B93" s="549" t="s">
        <v>165</v>
      </c>
      <c r="C93" s="549" t="s">
        <v>166</v>
      </c>
      <c r="D93" s="73" t="s">
        <v>167</v>
      </c>
      <c r="E93" s="550">
        <f t="shared" si="146"/>
        <v>10299370</v>
      </c>
      <c r="F93" s="550">
        <v>10299370</v>
      </c>
      <c r="G93" s="550">
        <v>6875600</v>
      </c>
      <c r="H93" s="550">
        <v>1799400</v>
      </c>
      <c r="I93" s="550">
        <v>0</v>
      </c>
      <c r="J93" s="550">
        <f t="shared" si="147"/>
        <v>141800</v>
      </c>
      <c r="K93" s="550">
        <f t="shared" si="148"/>
        <v>0</v>
      </c>
      <c r="L93" s="550">
        <v>141800</v>
      </c>
      <c r="M93" s="550">
        <v>0</v>
      </c>
      <c r="N93" s="550">
        <v>11000</v>
      </c>
      <c r="O93" s="550">
        <v>0</v>
      </c>
      <c r="P93" s="550">
        <f t="shared" si="149"/>
        <v>10441170</v>
      </c>
      <c r="Q93" s="544">
        <f t="shared" si="162"/>
        <v>10299370</v>
      </c>
      <c r="R93" s="551">
        <f t="shared" si="144"/>
        <v>10299370</v>
      </c>
      <c r="S93" s="551">
        <f t="shared" si="144"/>
        <v>6875600</v>
      </c>
      <c r="T93" s="551">
        <f t="shared" si="144"/>
        <v>1799400</v>
      </c>
      <c r="U93" s="551">
        <f t="shared" si="144"/>
        <v>0</v>
      </c>
      <c r="V93" s="544">
        <f t="shared" si="163"/>
        <v>141800</v>
      </c>
      <c r="W93" s="551">
        <f t="shared" si="164"/>
        <v>0</v>
      </c>
      <c r="X93" s="551">
        <f>L93+AD93</f>
        <v>141800</v>
      </c>
      <c r="Y93" s="551">
        <f t="shared" ref="Y93:Z93" si="170">M93+AE93</f>
        <v>0</v>
      </c>
      <c r="Z93" s="551">
        <f t="shared" si="170"/>
        <v>11000</v>
      </c>
      <c r="AA93" s="551">
        <f>O93+AM93</f>
        <v>0</v>
      </c>
      <c r="AB93" s="544">
        <f t="shared" si="165"/>
        <v>10441170</v>
      </c>
      <c r="AC93" s="546">
        <f t="shared" si="166"/>
        <v>0</v>
      </c>
      <c r="AD93" s="546"/>
      <c r="AE93" s="546"/>
      <c r="AF93" s="546"/>
      <c r="AG93" s="546">
        <v>0</v>
      </c>
      <c r="AH93" s="546">
        <f t="shared" si="167"/>
        <v>0</v>
      </c>
      <c r="AI93" s="546">
        <f t="shared" si="168"/>
        <v>0</v>
      </c>
      <c r="AJ93" s="546"/>
      <c r="AK93" s="546"/>
      <c r="AL93" s="546"/>
      <c r="AM93" s="546">
        <v>0</v>
      </c>
      <c r="AN93" s="546">
        <f t="shared" si="169"/>
        <v>0</v>
      </c>
    </row>
    <row r="94" spans="1:40" ht="31.5">
      <c r="A94" s="549" t="s">
        <v>168</v>
      </c>
      <c r="B94" s="549" t="s">
        <v>169</v>
      </c>
      <c r="C94" s="549" t="s">
        <v>170</v>
      </c>
      <c r="D94" s="73" t="s">
        <v>171</v>
      </c>
      <c r="E94" s="550">
        <f t="shared" si="146"/>
        <v>878840</v>
      </c>
      <c r="F94" s="550">
        <v>878840</v>
      </c>
      <c r="G94" s="550">
        <v>698600</v>
      </c>
      <c r="H94" s="550">
        <v>1540</v>
      </c>
      <c r="I94" s="550">
        <v>0</v>
      </c>
      <c r="J94" s="550">
        <f t="shared" si="147"/>
        <v>0</v>
      </c>
      <c r="K94" s="550">
        <f t="shared" si="148"/>
        <v>0</v>
      </c>
      <c r="L94" s="550">
        <v>0</v>
      </c>
      <c r="M94" s="550">
        <v>0</v>
      </c>
      <c r="N94" s="550">
        <v>0</v>
      </c>
      <c r="O94" s="550">
        <v>0</v>
      </c>
      <c r="P94" s="550">
        <f t="shared" si="149"/>
        <v>878840</v>
      </c>
      <c r="Q94" s="544">
        <f t="shared" si="162"/>
        <v>878840</v>
      </c>
      <c r="R94" s="551">
        <f t="shared" si="144"/>
        <v>878840</v>
      </c>
      <c r="S94" s="551">
        <f t="shared" si="144"/>
        <v>698600</v>
      </c>
      <c r="T94" s="551">
        <f t="shared" si="144"/>
        <v>1540</v>
      </c>
      <c r="U94" s="551">
        <f t="shared" si="144"/>
        <v>0</v>
      </c>
      <c r="V94" s="544">
        <f t="shared" si="163"/>
        <v>0</v>
      </c>
      <c r="W94" s="551">
        <f t="shared" si="164"/>
        <v>0</v>
      </c>
      <c r="X94" s="551">
        <v>0</v>
      </c>
      <c r="Y94" s="551">
        <v>0</v>
      </c>
      <c r="Z94" s="551">
        <v>0</v>
      </c>
      <c r="AA94" s="551">
        <f t="shared" ref="AA94:AA95" si="171">O94+AM94</f>
        <v>0</v>
      </c>
      <c r="AB94" s="544">
        <f t="shared" si="165"/>
        <v>878840</v>
      </c>
      <c r="AC94" s="546">
        <f t="shared" si="166"/>
        <v>0</v>
      </c>
      <c r="AD94" s="546"/>
      <c r="AE94" s="546"/>
      <c r="AF94" s="546"/>
      <c r="AG94" s="546">
        <v>0</v>
      </c>
      <c r="AH94" s="546">
        <f t="shared" si="167"/>
        <v>0</v>
      </c>
      <c r="AI94" s="546">
        <f t="shared" si="168"/>
        <v>0</v>
      </c>
      <c r="AJ94" s="546">
        <v>0</v>
      </c>
      <c r="AK94" s="546">
        <v>0</v>
      </c>
      <c r="AL94" s="546">
        <v>0</v>
      </c>
      <c r="AM94" s="546">
        <v>0</v>
      </c>
      <c r="AN94" s="546">
        <f t="shared" si="169"/>
        <v>0</v>
      </c>
    </row>
    <row r="95" spans="1:40" ht="31.5">
      <c r="A95" s="549" t="s">
        <v>172</v>
      </c>
      <c r="B95" s="549" t="s">
        <v>173</v>
      </c>
      <c r="C95" s="549" t="s">
        <v>170</v>
      </c>
      <c r="D95" s="73" t="s">
        <v>174</v>
      </c>
      <c r="E95" s="550">
        <f t="shared" si="146"/>
        <v>350000</v>
      </c>
      <c r="F95" s="550">
        <v>350000</v>
      </c>
      <c r="G95" s="550">
        <v>0</v>
      </c>
      <c r="H95" s="550">
        <v>0</v>
      </c>
      <c r="I95" s="550">
        <v>0</v>
      </c>
      <c r="J95" s="550">
        <f t="shared" si="147"/>
        <v>0</v>
      </c>
      <c r="K95" s="550">
        <f t="shared" si="148"/>
        <v>0</v>
      </c>
      <c r="L95" s="550">
        <v>0</v>
      </c>
      <c r="M95" s="550">
        <v>0</v>
      </c>
      <c r="N95" s="550">
        <v>0</v>
      </c>
      <c r="O95" s="550">
        <v>0</v>
      </c>
      <c r="P95" s="550">
        <f t="shared" si="149"/>
        <v>350000</v>
      </c>
      <c r="Q95" s="544">
        <f t="shared" si="162"/>
        <v>350000</v>
      </c>
      <c r="R95" s="551">
        <f t="shared" si="144"/>
        <v>350000</v>
      </c>
      <c r="S95" s="551">
        <f t="shared" si="144"/>
        <v>0</v>
      </c>
      <c r="T95" s="551">
        <f t="shared" si="144"/>
        <v>0</v>
      </c>
      <c r="U95" s="551">
        <f t="shared" si="144"/>
        <v>0</v>
      </c>
      <c r="V95" s="544">
        <f t="shared" si="163"/>
        <v>0</v>
      </c>
      <c r="W95" s="551">
        <f t="shared" si="164"/>
        <v>0</v>
      </c>
      <c r="X95" s="551">
        <v>0</v>
      </c>
      <c r="Y95" s="551">
        <v>0</v>
      </c>
      <c r="Z95" s="551">
        <v>0</v>
      </c>
      <c r="AA95" s="551">
        <f t="shared" si="171"/>
        <v>0</v>
      </c>
      <c r="AB95" s="544">
        <f t="shared" si="165"/>
        <v>350000</v>
      </c>
      <c r="AC95" s="546">
        <f t="shared" si="166"/>
        <v>0</v>
      </c>
      <c r="AD95" s="546"/>
      <c r="AE95" s="546"/>
      <c r="AF95" s="546"/>
      <c r="AG95" s="546">
        <v>0</v>
      </c>
      <c r="AH95" s="546">
        <f t="shared" si="167"/>
        <v>0</v>
      </c>
      <c r="AI95" s="546">
        <f t="shared" si="168"/>
        <v>0</v>
      </c>
      <c r="AJ95" s="546">
        <v>0</v>
      </c>
      <c r="AK95" s="546">
        <v>0</v>
      </c>
      <c r="AL95" s="546">
        <v>0</v>
      </c>
      <c r="AM95" s="546">
        <v>0</v>
      </c>
      <c r="AN95" s="546">
        <f t="shared" si="169"/>
        <v>0</v>
      </c>
    </row>
    <row r="96" spans="1:40" ht="47.25">
      <c r="A96" s="552"/>
      <c r="B96" s="67">
        <v>16</v>
      </c>
      <c r="C96" s="536"/>
      <c r="D96" s="72" t="s">
        <v>187</v>
      </c>
      <c r="E96" s="538">
        <f>E97</f>
        <v>1356200</v>
      </c>
      <c r="F96" s="538">
        <f t="shared" ref="F96:U97" si="172">F97</f>
        <v>1356200</v>
      </c>
      <c r="G96" s="538">
        <f t="shared" si="172"/>
        <v>1030500</v>
      </c>
      <c r="H96" s="538">
        <f t="shared" si="172"/>
        <v>63000</v>
      </c>
      <c r="I96" s="538">
        <f t="shared" si="172"/>
        <v>0</v>
      </c>
      <c r="J96" s="538">
        <f>J97+J99</f>
        <v>400000</v>
      </c>
      <c r="K96" s="538">
        <f t="shared" ref="K96:P96" si="173">K97+K99</f>
        <v>400000</v>
      </c>
      <c r="L96" s="538">
        <f t="shared" si="173"/>
        <v>0</v>
      </c>
      <c r="M96" s="538">
        <f t="shared" si="173"/>
        <v>0</v>
      </c>
      <c r="N96" s="538">
        <f t="shared" si="173"/>
        <v>0</v>
      </c>
      <c r="O96" s="538">
        <f t="shared" si="173"/>
        <v>400000</v>
      </c>
      <c r="P96" s="538">
        <f t="shared" si="173"/>
        <v>1756200</v>
      </c>
      <c r="Q96" s="539">
        <f>Q97</f>
        <v>1356200</v>
      </c>
      <c r="R96" s="539">
        <f t="shared" ref="R96:U96" si="174">R97</f>
        <v>1356200</v>
      </c>
      <c r="S96" s="539">
        <f t="shared" si="174"/>
        <v>1030500</v>
      </c>
      <c r="T96" s="539">
        <f t="shared" si="174"/>
        <v>63000</v>
      </c>
      <c r="U96" s="539">
        <f t="shared" si="174"/>
        <v>0</v>
      </c>
      <c r="V96" s="539">
        <f>V97+V99</f>
        <v>400000</v>
      </c>
      <c r="W96" s="539">
        <f t="shared" ref="W96:AB96" si="175">W97+W99</f>
        <v>400000</v>
      </c>
      <c r="X96" s="539">
        <f t="shared" si="175"/>
        <v>0</v>
      </c>
      <c r="Y96" s="539">
        <f t="shared" si="175"/>
        <v>0</v>
      </c>
      <c r="Z96" s="539">
        <f t="shared" si="175"/>
        <v>0</v>
      </c>
      <c r="AA96" s="539">
        <f t="shared" si="175"/>
        <v>400000</v>
      </c>
      <c r="AB96" s="539">
        <f t="shared" si="175"/>
        <v>1756200</v>
      </c>
      <c r="AC96" s="540">
        <f>AC97</f>
        <v>0</v>
      </c>
      <c r="AD96" s="540">
        <f t="shared" ref="AD96:AG96" si="176">AD97</f>
        <v>0</v>
      </c>
      <c r="AE96" s="540">
        <f t="shared" si="176"/>
        <v>0</v>
      </c>
      <c r="AF96" s="540">
        <f t="shared" si="176"/>
        <v>0</v>
      </c>
      <c r="AG96" s="540">
        <f t="shared" si="176"/>
        <v>0</v>
      </c>
      <c r="AH96" s="540">
        <f>AH97+AH99</f>
        <v>0</v>
      </c>
      <c r="AI96" s="540">
        <f t="shared" ref="AI96:AN96" si="177">AI97+AI99</f>
        <v>0</v>
      </c>
      <c r="AJ96" s="540">
        <f t="shared" si="177"/>
        <v>0</v>
      </c>
      <c r="AK96" s="540">
        <f t="shared" si="177"/>
        <v>0</v>
      </c>
      <c r="AL96" s="540">
        <f t="shared" si="177"/>
        <v>0</v>
      </c>
      <c r="AM96" s="540">
        <f t="shared" si="177"/>
        <v>0</v>
      </c>
      <c r="AN96" s="540">
        <f t="shared" si="177"/>
        <v>0</v>
      </c>
    </row>
    <row r="97" spans="1:40" ht="15.75">
      <c r="A97" s="541" t="s">
        <v>502</v>
      </c>
      <c r="B97" s="541" t="s">
        <v>468</v>
      </c>
      <c r="C97" s="541"/>
      <c r="D97" s="542" t="s">
        <v>469</v>
      </c>
      <c r="E97" s="568">
        <f>E98</f>
        <v>1356200</v>
      </c>
      <c r="F97" s="568">
        <f t="shared" si="172"/>
        <v>1356200</v>
      </c>
      <c r="G97" s="568">
        <f t="shared" si="172"/>
        <v>1030500</v>
      </c>
      <c r="H97" s="568">
        <f t="shared" si="172"/>
        <v>63000</v>
      </c>
      <c r="I97" s="568">
        <f t="shared" si="172"/>
        <v>0</v>
      </c>
      <c r="J97" s="568">
        <f t="shared" si="172"/>
        <v>0</v>
      </c>
      <c r="K97" s="568">
        <f t="shared" si="172"/>
        <v>0</v>
      </c>
      <c r="L97" s="568">
        <f t="shared" si="172"/>
        <v>0</v>
      </c>
      <c r="M97" s="568">
        <f t="shared" si="172"/>
        <v>0</v>
      </c>
      <c r="N97" s="568">
        <f t="shared" si="172"/>
        <v>0</v>
      </c>
      <c r="O97" s="568">
        <f t="shared" si="172"/>
        <v>0</v>
      </c>
      <c r="P97" s="568">
        <f t="shared" si="172"/>
        <v>1356200</v>
      </c>
      <c r="Q97" s="569">
        <f>Q98</f>
        <v>1356200</v>
      </c>
      <c r="R97" s="569">
        <f t="shared" si="172"/>
        <v>1356200</v>
      </c>
      <c r="S97" s="569">
        <f t="shared" si="172"/>
        <v>1030500</v>
      </c>
      <c r="T97" s="569">
        <f t="shared" si="172"/>
        <v>63000</v>
      </c>
      <c r="U97" s="569">
        <f t="shared" si="172"/>
        <v>0</v>
      </c>
      <c r="V97" s="569">
        <f t="shared" ref="V97:AN97" si="178">V98</f>
        <v>0</v>
      </c>
      <c r="W97" s="569">
        <f t="shared" si="178"/>
        <v>0</v>
      </c>
      <c r="X97" s="569">
        <f t="shared" si="178"/>
        <v>0</v>
      </c>
      <c r="Y97" s="569">
        <f t="shared" si="178"/>
        <v>0</v>
      </c>
      <c r="Z97" s="569">
        <f t="shared" si="178"/>
        <v>0</v>
      </c>
      <c r="AA97" s="569">
        <f t="shared" si="178"/>
        <v>0</v>
      </c>
      <c r="AB97" s="569">
        <f t="shared" si="178"/>
        <v>1356200</v>
      </c>
      <c r="AC97" s="570">
        <f>AC98</f>
        <v>0</v>
      </c>
      <c r="AD97" s="570">
        <f t="shared" si="178"/>
        <v>0</v>
      </c>
      <c r="AE97" s="570">
        <f t="shared" si="178"/>
        <v>0</v>
      </c>
      <c r="AF97" s="570">
        <f t="shared" si="178"/>
        <v>0</v>
      </c>
      <c r="AG97" s="570">
        <f t="shared" si="178"/>
        <v>0</v>
      </c>
      <c r="AH97" s="570">
        <f t="shared" si="178"/>
        <v>0</v>
      </c>
      <c r="AI97" s="570">
        <f t="shared" si="178"/>
        <v>0</v>
      </c>
      <c r="AJ97" s="570">
        <f t="shared" si="178"/>
        <v>0</v>
      </c>
      <c r="AK97" s="570">
        <f t="shared" si="178"/>
        <v>0</v>
      </c>
      <c r="AL97" s="570">
        <f t="shared" si="178"/>
        <v>0</v>
      </c>
      <c r="AM97" s="570">
        <f t="shared" si="178"/>
        <v>0</v>
      </c>
      <c r="AN97" s="570">
        <f t="shared" si="178"/>
        <v>0</v>
      </c>
    </row>
    <row r="98" spans="1:40" ht="52.9" customHeight="1">
      <c r="A98" s="555">
        <v>1610160</v>
      </c>
      <c r="B98" s="549" t="s">
        <v>114</v>
      </c>
      <c r="C98" s="549" t="s">
        <v>21</v>
      </c>
      <c r="D98" s="73" t="s">
        <v>115</v>
      </c>
      <c r="E98" s="550">
        <f>F98+I98</f>
        <v>1356200</v>
      </c>
      <c r="F98" s="550">
        <v>1356200</v>
      </c>
      <c r="G98" s="550">
        <v>1030500</v>
      </c>
      <c r="H98" s="550">
        <v>63000</v>
      </c>
      <c r="I98" s="550"/>
      <c r="J98" s="550">
        <f t="shared" si="147"/>
        <v>0</v>
      </c>
      <c r="K98" s="550">
        <f>O98</f>
        <v>0</v>
      </c>
      <c r="L98" s="550"/>
      <c r="M98" s="550"/>
      <c r="N98" s="550"/>
      <c r="O98" s="550"/>
      <c r="P98" s="550">
        <f>E98+J98</f>
        <v>1356200</v>
      </c>
      <c r="Q98" s="544">
        <f>R98+U98</f>
        <v>1356200</v>
      </c>
      <c r="R98" s="551">
        <f t="shared" ref="R98:U100" si="179">F98+AD98</f>
        <v>1356200</v>
      </c>
      <c r="S98" s="551">
        <f t="shared" si="179"/>
        <v>1030500</v>
      </c>
      <c r="T98" s="551">
        <f t="shared" si="179"/>
        <v>63000</v>
      </c>
      <c r="U98" s="551">
        <f t="shared" si="179"/>
        <v>0</v>
      </c>
      <c r="V98" s="544">
        <f t="shared" ref="V98" si="180">X98+AA98</f>
        <v>0</v>
      </c>
      <c r="W98" s="551">
        <f>AA98</f>
        <v>0</v>
      </c>
      <c r="X98" s="551"/>
      <c r="Y98" s="551"/>
      <c r="Z98" s="551"/>
      <c r="AA98" s="551">
        <f>O98+AM98</f>
        <v>0</v>
      </c>
      <c r="AB98" s="544">
        <f>Q98+V98</f>
        <v>1356200</v>
      </c>
      <c r="AC98" s="546">
        <f>AD98+AG98</f>
        <v>0</v>
      </c>
      <c r="AD98" s="546"/>
      <c r="AE98" s="546"/>
      <c r="AF98" s="546"/>
      <c r="AG98" s="546"/>
      <c r="AH98" s="546">
        <f t="shared" ref="AH98" si="181">AJ98+AM98</f>
        <v>0</v>
      </c>
      <c r="AI98" s="546">
        <f>AM98</f>
        <v>0</v>
      </c>
      <c r="AJ98" s="546"/>
      <c r="AK98" s="546"/>
      <c r="AL98" s="546"/>
      <c r="AM98" s="546"/>
      <c r="AN98" s="546">
        <f>AC98+AH98</f>
        <v>0</v>
      </c>
    </row>
    <row r="99" spans="1:40" ht="15.75">
      <c r="A99" s="541" t="s">
        <v>503</v>
      </c>
      <c r="B99" s="565" t="s">
        <v>478</v>
      </c>
      <c r="C99" s="541"/>
      <c r="D99" s="542" t="s">
        <v>479</v>
      </c>
      <c r="E99" s="550"/>
      <c r="F99" s="550"/>
      <c r="G99" s="550"/>
      <c r="H99" s="550"/>
      <c r="I99" s="550"/>
      <c r="J99" s="550">
        <f>J100</f>
        <v>400000</v>
      </c>
      <c r="K99" s="550">
        <f t="shared" ref="K99:P99" si="182">K100</f>
        <v>400000</v>
      </c>
      <c r="L99" s="550">
        <f t="shared" si="182"/>
        <v>0</v>
      </c>
      <c r="M99" s="550">
        <f t="shared" si="182"/>
        <v>0</v>
      </c>
      <c r="N99" s="550">
        <f t="shared" si="182"/>
        <v>0</v>
      </c>
      <c r="O99" s="550">
        <f t="shared" si="182"/>
        <v>400000</v>
      </c>
      <c r="P99" s="550">
        <f t="shared" si="182"/>
        <v>400000</v>
      </c>
      <c r="Q99" s="544"/>
      <c r="R99" s="551">
        <f t="shared" si="179"/>
        <v>0</v>
      </c>
      <c r="S99" s="551">
        <f t="shared" si="179"/>
        <v>0</v>
      </c>
      <c r="T99" s="551">
        <f t="shared" si="179"/>
        <v>0</v>
      </c>
      <c r="U99" s="551">
        <f t="shared" si="179"/>
        <v>0</v>
      </c>
      <c r="V99" s="544">
        <f>V100</f>
        <v>400000</v>
      </c>
      <c r="W99" s="544">
        <f t="shared" ref="W99:AB99" si="183">W100</f>
        <v>400000</v>
      </c>
      <c r="X99" s="544">
        <f t="shared" si="183"/>
        <v>0</v>
      </c>
      <c r="Y99" s="544">
        <f t="shared" si="183"/>
        <v>0</v>
      </c>
      <c r="Z99" s="544">
        <f t="shared" si="183"/>
        <v>0</v>
      </c>
      <c r="AA99" s="544">
        <f t="shared" si="183"/>
        <v>400000</v>
      </c>
      <c r="AB99" s="544">
        <f t="shared" si="183"/>
        <v>400000</v>
      </c>
      <c r="AC99" s="546"/>
      <c r="AD99" s="546"/>
      <c r="AE99" s="546"/>
      <c r="AF99" s="546"/>
      <c r="AG99" s="546"/>
      <c r="AH99" s="546">
        <f>AH100</f>
        <v>0</v>
      </c>
      <c r="AI99" s="546">
        <f t="shared" ref="AI99:AN99" si="184">AI100</f>
        <v>0</v>
      </c>
      <c r="AJ99" s="546">
        <f t="shared" si="184"/>
        <v>0</v>
      </c>
      <c r="AK99" s="546">
        <f t="shared" si="184"/>
        <v>0</v>
      </c>
      <c r="AL99" s="546">
        <f t="shared" si="184"/>
        <v>0</v>
      </c>
      <c r="AM99" s="546">
        <f t="shared" si="184"/>
        <v>0</v>
      </c>
      <c r="AN99" s="546">
        <f t="shared" si="184"/>
        <v>0</v>
      </c>
    </row>
    <row r="100" spans="1:40" ht="47.25">
      <c r="A100" s="555">
        <v>1617350</v>
      </c>
      <c r="B100" s="549" t="s">
        <v>74</v>
      </c>
      <c r="C100" s="549" t="s">
        <v>75</v>
      </c>
      <c r="D100" s="73" t="s">
        <v>76</v>
      </c>
      <c r="E100" s="550"/>
      <c r="F100" s="550"/>
      <c r="G100" s="550"/>
      <c r="H100" s="550"/>
      <c r="I100" s="550"/>
      <c r="J100" s="550">
        <f t="shared" si="147"/>
        <v>400000</v>
      </c>
      <c r="K100" s="550">
        <f>O100</f>
        <v>400000</v>
      </c>
      <c r="L100" s="550"/>
      <c r="M100" s="550"/>
      <c r="N100" s="550"/>
      <c r="O100" s="550">
        <v>400000</v>
      </c>
      <c r="P100" s="550">
        <f>E100+J100</f>
        <v>400000</v>
      </c>
      <c r="Q100" s="544"/>
      <c r="R100" s="551">
        <f t="shared" si="179"/>
        <v>0</v>
      </c>
      <c r="S100" s="551">
        <f t="shared" si="179"/>
        <v>0</v>
      </c>
      <c r="T100" s="551">
        <f t="shared" si="179"/>
        <v>0</v>
      </c>
      <c r="U100" s="551">
        <f t="shared" si="179"/>
        <v>0</v>
      </c>
      <c r="V100" s="544">
        <f t="shared" ref="V100" si="185">X100+AA100</f>
        <v>400000</v>
      </c>
      <c r="W100" s="551">
        <f>AA100</f>
        <v>400000</v>
      </c>
      <c r="X100" s="551"/>
      <c r="Y100" s="551"/>
      <c r="Z100" s="551"/>
      <c r="AA100" s="551">
        <f>O100+AM100</f>
        <v>400000</v>
      </c>
      <c r="AB100" s="544">
        <f>Q100+V100</f>
        <v>400000</v>
      </c>
      <c r="AC100" s="546"/>
      <c r="AD100" s="546"/>
      <c r="AE100" s="546"/>
      <c r="AF100" s="546"/>
      <c r="AG100" s="546"/>
      <c r="AH100" s="546">
        <f t="shared" ref="AH100" si="186">AJ100+AM100</f>
        <v>0</v>
      </c>
      <c r="AI100" s="546">
        <f>AM100</f>
        <v>0</v>
      </c>
      <c r="AJ100" s="546"/>
      <c r="AK100" s="546"/>
      <c r="AL100" s="546"/>
      <c r="AM100" s="546"/>
      <c r="AN100" s="546">
        <f>AC100+AH100</f>
        <v>0</v>
      </c>
    </row>
    <row r="101" spans="1:40" ht="47.25">
      <c r="A101" s="552">
        <v>3400000</v>
      </c>
      <c r="B101" s="67">
        <v>34</v>
      </c>
      <c r="C101" s="536"/>
      <c r="D101" s="72" t="s">
        <v>504</v>
      </c>
      <c r="E101" s="538">
        <f>E102+E104</f>
        <v>7392300</v>
      </c>
      <c r="F101" s="538">
        <f t="shared" ref="F101:P101" si="187">F102+F104</f>
        <v>7392300</v>
      </c>
      <c r="G101" s="538">
        <f t="shared" si="187"/>
        <v>3694600</v>
      </c>
      <c r="H101" s="538">
        <f t="shared" si="187"/>
        <v>330000</v>
      </c>
      <c r="I101" s="538">
        <f t="shared" si="187"/>
        <v>0</v>
      </c>
      <c r="J101" s="538">
        <f t="shared" si="187"/>
        <v>350000</v>
      </c>
      <c r="K101" s="538">
        <f t="shared" si="187"/>
        <v>350000</v>
      </c>
      <c r="L101" s="538">
        <f t="shared" si="187"/>
        <v>0</v>
      </c>
      <c r="M101" s="538">
        <f t="shared" si="187"/>
        <v>0</v>
      </c>
      <c r="N101" s="538">
        <f t="shared" si="187"/>
        <v>0</v>
      </c>
      <c r="O101" s="538">
        <f t="shared" si="187"/>
        <v>350000</v>
      </c>
      <c r="P101" s="538">
        <f t="shared" si="187"/>
        <v>7742300</v>
      </c>
      <c r="Q101" s="539">
        <f>Q102+Q104</f>
        <v>7222300</v>
      </c>
      <c r="R101" s="539">
        <f t="shared" ref="R101:AB101" si="188">R102+R104</f>
        <v>7222300</v>
      </c>
      <c r="S101" s="539">
        <f t="shared" si="188"/>
        <v>3694600</v>
      </c>
      <c r="T101" s="539">
        <f t="shared" si="188"/>
        <v>330000</v>
      </c>
      <c r="U101" s="539">
        <f t="shared" si="188"/>
        <v>0</v>
      </c>
      <c r="V101" s="539">
        <f t="shared" si="188"/>
        <v>350000</v>
      </c>
      <c r="W101" s="539">
        <f t="shared" si="188"/>
        <v>350000</v>
      </c>
      <c r="X101" s="539">
        <f t="shared" si="188"/>
        <v>0</v>
      </c>
      <c r="Y101" s="539">
        <f t="shared" si="188"/>
        <v>0</v>
      </c>
      <c r="Z101" s="539">
        <f t="shared" si="188"/>
        <v>0</v>
      </c>
      <c r="AA101" s="539">
        <f t="shared" si="188"/>
        <v>350000</v>
      </c>
      <c r="AB101" s="539">
        <f t="shared" si="188"/>
        <v>7572300</v>
      </c>
      <c r="AC101" s="540">
        <f>AC102+AC104</f>
        <v>0</v>
      </c>
      <c r="AD101" s="540">
        <f t="shared" ref="AD101:AN101" si="189">AD102+AD104</f>
        <v>0</v>
      </c>
      <c r="AE101" s="540">
        <f t="shared" si="189"/>
        <v>0</v>
      </c>
      <c r="AF101" s="540">
        <f t="shared" si="189"/>
        <v>0</v>
      </c>
      <c r="AG101" s="540">
        <f t="shared" si="189"/>
        <v>0</v>
      </c>
      <c r="AH101" s="540">
        <f t="shared" si="189"/>
        <v>0</v>
      </c>
      <c r="AI101" s="540">
        <f t="shared" si="189"/>
        <v>0</v>
      </c>
      <c r="AJ101" s="540">
        <f t="shared" si="189"/>
        <v>0</v>
      </c>
      <c r="AK101" s="540">
        <f t="shared" si="189"/>
        <v>0</v>
      </c>
      <c r="AL101" s="540">
        <f t="shared" si="189"/>
        <v>0</v>
      </c>
      <c r="AM101" s="540">
        <f t="shared" si="189"/>
        <v>0</v>
      </c>
      <c r="AN101" s="540">
        <f t="shared" si="189"/>
        <v>0</v>
      </c>
    </row>
    <row r="102" spans="1:40" ht="15.75">
      <c r="A102" s="541" t="s">
        <v>505</v>
      </c>
      <c r="B102" s="541" t="s">
        <v>468</v>
      </c>
      <c r="C102" s="541"/>
      <c r="D102" s="542" t="s">
        <v>469</v>
      </c>
      <c r="E102" s="568">
        <f>E103</f>
        <v>5142300</v>
      </c>
      <c r="F102" s="568">
        <f t="shared" ref="F102:AN102" si="190">F103</f>
        <v>5142300</v>
      </c>
      <c r="G102" s="568">
        <f t="shared" si="190"/>
        <v>3694600</v>
      </c>
      <c r="H102" s="568">
        <f t="shared" si="190"/>
        <v>330000</v>
      </c>
      <c r="I102" s="568">
        <f t="shared" si="190"/>
        <v>0</v>
      </c>
      <c r="J102" s="568">
        <f t="shared" si="190"/>
        <v>0</v>
      </c>
      <c r="K102" s="568">
        <f t="shared" si="190"/>
        <v>0</v>
      </c>
      <c r="L102" s="568">
        <f t="shared" si="190"/>
        <v>0</v>
      </c>
      <c r="M102" s="568">
        <f t="shared" si="190"/>
        <v>0</v>
      </c>
      <c r="N102" s="568">
        <f t="shared" si="190"/>
        <v>0</v>
      </c>
      <c r="O102" s="568">
        <f t="shared" si="190"/>
        <v>0</v>
      </c>
      <c r="P102" s="568">
        <f t="shared" si="190"/>
        <v>5142300</v>
      </c>
      <c r="Q102" s="569">
        <f>Q103</f>
        <v>5142300</v>
      </c>
      <c r="R102" s="569">
        <f t="shared" si="190"/>
        <v>5142300</v>
      </c>
      <c r="S102" s="569">
        <f t="shared" si="190"/>
        <v>3694600</v>
      </c>
      <c r="T102" s="569">
        <f t="shared" si="190"/>
        <v>330000</v>
      </c>
      <c r="U102" s="569">
        <f t="shared" si="190"/>
        <v>0</v>
      </c>
      <c r="V102" s="569">
        <f t="shared" si="190"/>
        <v>0</v>
      </c>
      <c r="W102" s="569">
        <f t="shared" si="190"/>
        <v>0</v>
      </c>
      <c r="X102" s="569">
        <f t="shared" si="190"/>
        <v>0</v>
      </c>
      <c r="Y102" s="569">
        <f t="shared" si="190"/>
        <v>0</v>
      </c>
      <c r="Z102" s="569">
        <f t="shared" si="190"/>
        <v>0</v>
      </c>
      <c r="AA102" s="569">
        <f t="shared" si="190"/>
        <v>0</v>
      </c>
      <c r="AB102" s="569">
        <f t="shared" si="190"/>
        <v>5142300</v>
      </c>
      <c r="AC102" s="570">
        <f>AC103</f>
        <v>0</v>
      </c>
      <c r="AD102" s="570">
        <f t="shared" si="190"/>
        <v>0</v>
      </c>
      <c r="AE102" s="570">
        <f t="shared" si="190"/>
        <v>0</v>
      </c>
      <c r="AF102" s="570">
        <f t="shared" si="190"/>
        <v>0</v>
      </c>
      <c r="AG102" s="570">
        <f t="shared" si="190"/>
        <v>0</v>
      </c>
      <c r="AH102" s="570">
        <f t="shared" si="190"/>
        <v>0</v>
      </c>
      <c r="AI102" s="570">
        <f t="shared" si="190"/>
        <v>0</v>
      </c>
      <c r="AJ102" s="570">
        <f t="shared" si="190"/>
        <v>0</v>
      </c>
      <c r="AK102" s="570">
        <f t="shared" si="190"/>
        <v>0</v>
      </c>
      <c r="AL102" s="570">
        <f t="shared" si="190"/>
        <v>0</v>
      </c>
      <c r="AM102" s="570">
        <f t="shared" si="190"/>
        <v>0</v>
      </c>
      <c r="AN102" s="570">
        <f t="shared" si="190"/>
        <v>0</v>
      </c>
    </row>
    <row r="103" spans="1:40" ht="49.9" customHeight="1">
      <c r="A103" s="555">
        <v>3410160</v>
      </c>
      <c r="B103" s="549" t="s">
        <v>114</v>
      </c>
      <c r="C103" s="549" t="s">
        <v>21</v>
      </c>
      <c r="D103" s="73" t="s">
        <v>115</v>
      </c>
      <c r="E103" s="550">
        <f>F103+I103</f>
        <v>5142300</v>
      </c>
      <c r="F103" s="550">
        <v>5142300</v>
      </c>
      <c r="G103" s="550">
        <v>3694600</v>
      </c>
      <c r="H103" s="550">
        <v>330000</v>
      </c>
      <c r="I103" s="550"/>
      <c r="J103" s="550">
        <f t="shared" si="147"/>
        <v>0</v>
      </c>
      <c r="K103" s="550">
        <f>O103</f>
        <v>0</v>
      </c>
      <c r="L103" s="550"/>
      <c r="M103" s="550"/>
      <c r="N103" s="550"/>
      <c r="O103" s="550"/>
      <c r="P103" s="550">
        <f>E103+J103</f>
        <v>5142300</v>
      </c>
      <c r="Q103" s="544">
        <f>R103+U103</f>
        <v>5142300</v>
      </c>
      <c r="R103" s="551">
        <f t="shared" ref="R103:U119" si="191">F103+AD103</f>
        <v>5142300</v>
      </c>
      <c r="S103" s="551">
        <f t="shared" si="191"/>
        <v>3694600</v>
      </c>
      <c r="T103" s="551">
        <f t="shared" si="191"/>
        <v>330000</v>
      </c>
      <c r="U103" s="551">
        <f t="shared" si="191"/>
        <v>0</v>
      </c>
      <c r="V103" s="544">
        <f t="shared" ref="V103" si="192">X103+AA103</f>
        <v>0</v>
      </c>
      <c r="W103" s="551">
        <f>AA103</f>
        <v>0</v>
      </c>
      <c r="X103" s="551"/>
      <c r="Y103" s="551"/>
      <c r="Z103" s="551"/>
      <c r="AA103" s="551"/>
      <c r="AB103" s="544">
        <f>Q103+V103</f>
        <v>5142300</v>
      </c>
      <c r="AC103" s="546">
        <f>AD103+AG103</f>
        <v>0</v>
      </c>
      <c r="AD103" s="546"/>
      <c r="AE103" s="546"/>
      <c r="AF103" s="546"/>
      <c r="AG103" s="546"/>
      <c r="AH103" s="546">
        <f t="shared" ref="AH103" si="193">AJ103+AM103</f>
        <v>0</v>
      </c>
      <c r="AI103" s="546">
        <f>AM103</f>
        <v>0</v>
      </c>
      <c r="AJ103" s="546"/>
      <c r="AK103" s="546"/>
      <c r="AL103" s="546"/>
      <c r="AM103" s="546"/>
      <c r="AN103" s="546">
        <f>AC103+AH103</f>
        <v>0</v>
      </c>
    </row>
    <row r="104" spans="1:40" ht="31.5">
      <c r="A104" s="541" t="s">
        <v>506</v>
      </c>
      <c r="B104" s="552">
        <v>3000</v>
      </c>
      <c r="C104" s="536"/>
      <c r="D104" s="72" t="s">
        <v>473</v>
      </c>
      <c r="E104" s="568">
        <f>E105+E106+E107+E108+E109+E110</f>
        <v>2250000</v>
      </c>
      <c r="F104" s="568">
        <f t="shared" ref="F104:P104" si="194">F105+F106+F107+F108+F109+F110</f>
        <v>2250000</v>
      </c>
      <c r="G104" s="568">
        <f t="shared" si="194"/>
        <v>0</v>
      </c>
      <c r="H104" s="568">
        <f t="shared" si="194"/>
        <v>0</v>
      </c>
      <c r="I104" s="568">
        <f t="shared" si="194"/>
        <v>0</v>
      </c>
      <c r="J104" s="568">
        <f t="shared" si="194"/>
        <v>350000</v>
      </c>
      <c r="K104" s="568">
        <f t="shared" si="194"/>
        <v>350000</v>
      </c>
      <c r="L104" s="568">
        <f t="shared" si="194"/>
        <v>0</v>
      </c>
      <c r="M104" s="568">
        <f t="shared" si="194"/>
        <v>0</v>
      </c>
      <c r="N104" s="568">
        <f t="shared" si="194"/>
        <v>0</v>
      </c>
      <c r="O104" s="568">
        <f t="shared" si="194"/>
        <v>350000</v>
      </c>
      <c r="P104" s="568">
        <f t="shared" si="194"/>
        <v>2600000</v>
      </c>
      <c r="Q104" s="569">
        <f>Q105+Q106+Q107+Q108+Q109+Q110</f>
        <v>2080000</v>
      </c>
      <c r="R104" s="569">
        <f t="shared" ref="R104:AB104" si="195">R105+R106+R107+R108+R109+R110</f>
        <v>2080000</v>
      </c>
      <c r="S104" s="569">
        <f t="shared" si="195"/>
        <v>0</v>
      </c>
      <c r="T104" s="569">
        <f t="shared" si="195"/>
        <v>0</v>
      </c>
      <c r="U104" s="569">
        <f t="shared" si="195"/>
        <v>0</v>
      </c>
      <c r="V104" s="569">
        <f t="shared" si="195"/>
        <v>350000</v>
      </c>
      <c r="W104" s="569">
        <f t="shared" si="195"/>
        <v>350000</v>
      </c>
      <c r="X104" s="569">
        <f t="shared" si="195"/>
        <v>0</v>
      </c>
      <c r="Y104" s="569">
        <f t="shared" si="195"/>
        <v>0</v>
      </c>
      <c r="Z104" s="569">
        <f t="shared" si="195"/>
        <v>0</v>
      </c>
      <c r="AA104" s="569">
        <f t="shared" si="195"/>
        <v>350000</v>
      </c>
      <c r="AB104" s="569">
        <f t="shared" si="195"/>
        <v>2430000</v>
      </c>
      <c r="AC104" s="570">
        <f>AC105+AC106+AC107+AC108+AC109+AC110</f>
        <v>0</v>
      </c>
      <c r="AD104" s="570">
        <f t="shared" ref="AD104:AN104" si="196">AD105+AD106+AD107+AD108+AD109+AD110</f>
        <v>0</v>
      </c>
      <c r="AE104" s="570">
        <f t="shared" si="196"/>
        <v>0</v>
      </c>
      <c r="AF104" s="570">
        <f t="shared" si="196"/>
        <v>0</v>
      </c>
      <c r="AG104" s="570">
        <f t="shared" si="196"/>
        <v>0</v>
      </c>
      <c r="AH104" s="570">
        <f t="shared" si="196"/>
        <v>0</v>
      </c>
      <c r="AI104" s="570">
        <f t="shared" si="196"/>
        <v>0</v>
      </c>
      <c r="AJ104" s="570">
        <f t="shared" si="196"/>
        <v>0</v>
      </c>
      <c r="AK104" s="570">
        <f t="shared" si="196"/>
        <v>0</v>
      </c>
      <c r="AL104" s="570">
        <f t="shared" si="196"/>
        <v>0</v>
      </c>
      <c r="AM104" s="570">
        <f t="shared" si="196"/>
        <v>0</v>
      </c>
      <c r="AN104" s="570">
        <f t="shared" si="196"/>
        <v>0</v>
      </c>
    </row>
    <row r="105" spans="1:40" ht="31.5">
      <c r="A105" s="555">
        <v>3413032</v>
      </c>
      <c r="B105" s="549" t="s">
        <v>43</v>
      </c>
      <c r="C105" s="549" t="s">
        <v>44</v>
      </c>
      <c r="D105" s="73" t="s">
        <v>45</v>
      </c>
      <c r="E105" s="550">
        <f>F105+I105</f>
        <v>32000</v>
      </c>
      <c r="F105" s="550">
        <v>32000</v>
      </c>
      <c r="G105" s="550"/>
      <c r="H105" s="550"/>
      <c r="I105" s="550"/>
      <c r="J105" s="550">
        <f t="shared" si="147"/>
        <v>0</v>
      </c>
      <c r="K105" s="550">
        <f t="shared" ref="K105:K119" si="197">O105</f>
        <v>0</v>
      </c>
      <c r="L105" s="550"/>
      <c r="M105" s="550"/>
      <c r="N105" s="550"/>
      <c r="O105" s="550"/>
      <c r="P105" s="550">
        <f t="shared" ref="P105:P119" si="198">E105+J105</f>
        <v>32000</v>
      </c>
      <c r="Q105" s="544">
        <f>R105+U105</f>
        <v>32000</v>
      </c>
      <c r="R105" s="551">
        <f t="shared" si="191"/>
        <v>32000</v>
      </c>
      <c r="S105" s="551"/>
      <c r="T105" s="551"/>
      <c r="U105" s="551"/>
      <c r="V105" s="544">
        <f t="shared" ref="V105:V119" si="199">X105+AA105</f>
        <v>0</v>
      </c>
      <c r="W105" s="551">
        <f t="shared" ref="W105:W119" si="200">AA105</f>
        <v>0</v>
      </c>
      <c r="X105" s="551"/>
      <c r="Y105" s="551"/>
      <c r="Z105" s="551"/>
      <c r="AA105" s="551"/>
      <c r="AB105" s="544">
        <f t="shared" ref="AB105:AB119" si="201">Q105+V105</f>
        <v>32000</v>
      </c>
      <c r="AC105" s="546">
        <f>AD105+AG105</f>
        <v>0</v>
      </c>
      <c r="AD105" s="546"/>
      <c r="AE105" s="546"/>
      <c r="AF105" s="546"/>
      <c r="AG105" s="546"/>
      <c r="AH105" s="546">
        <f t="shared" ref="AH105:AH119" si="202">AJ105+AM105</f>
        <v>0</v>
      </c>
      <c r="AI105" s="546">
        <f t="shared" ref="AI105:AI119" si="203">AM105</f>
        <v>0</v>
      </c>
      <c r="AJ105" s="546"/>
      <c r="AK105" s="546"/>
      <c r="AL105" s="546"/>
      <c r="AM105" s="546"/>
      <c r="AN105" s="546">
        <f t="shared" ref="AN105:AN119" si="204">AC105+AH105</f>
        <v>0</v>
      </c>
    </row>
    <row r="106" spans="1:40" ht="47.25">
      <c r="A106" s="555">
        <v>3413033</v>
      </c>
      <c r="B106" s="549" t="s">
        <v>46</v>
      </c>
      <c r="C106" s="549" t="s">
        <v>44</v>
      </c>
      <c r="D106" s="73" t="s">
        <v>47</v>
      </c>
      <c r="E106" s="550">
        <f t="shared" ref="E106:E121" si="205">F106+I106</f>
        <v>500000</v>
      </c>
      <c r="F106" s="550">
        <v>500000</v>
      </c>
      <c r="G106" s="550"/>
      <c r="H106" s="550"/>
      <c r="I106" s="550"/>
      <c r="J106" s="550">
        <f t="shared" si="147"/>
        <v>0</v>
      </c>
      <c r="K106" s="550">
        <f t="shared" si="197"/>
        <v>0</v>
      </c>
      <c r="L106" s="550"/>
      <c r="M106" s="550"/>
      <c r="N106" s="550"/>
      <c r="O106" s="550"/>
      <c r="P106" s="550">
        <f t="shared" si="198"/>
        <v>500000</v>
      </c>
      <c r="Q106" s="544">
        <f t="shared" ref="Q106:Q119" si="206">R106+U106</f>
        <v>500000</v>
      </c>
      <c r="R106" s="551">
        <f t="shared" si="191"/>
        <v>500000</v>
      </c>
      <c r="S106" s="551"/>
      <c r="T106" s="551"/>
      <c r="U106" s="551"/>
      <c r="V106" s="544">
        <f t="shared" si="199"/>
        <v>0</v>
      </c>
      <c r="W106" s="551">
        <f t="shared" si="200"/>
        <v>0</v>
      </c>
      <c r="X106" s="551"/>
      <c r="Y106" s="551"/>
      <c r="Z106" s="551"/>
      <c r="AA106" s="551"/>
      <c r="AB106" s="544">
        <f t="shared" si="201"/>
        <v>500000</v>
      </c>
      <c r="AC106" s="546">
        <f t="shared" ref="AC106:AC119" si="207">AD106+AG106</f>
        <v>0</v>
      </c>
      <c r="AD106" s="546"/>
      <c r="AE106" s="546"/>
      <c r="AF106" s="546"/>
      <c r="AG106" s="546"/>
      <c r="AH106" s="546">
        <f t="shared" si="202"/>
        <v>0</v>
      </c>
      <c r="AI106" s="546">
        <f t="shared" si="203"/>
        <v>0</v>
      </c>
      <c r="AJ106" s="546"/>
      <c r="AK106" s="546"/>
      <c r="AL106" s="546"/>
      <c r="AM106" s="546"/>
      <c r="AN106" s="546">
        <f t="shared" si="204"/>
        <v>0</v>
      </c>
    </row>
    <row r="107" spans="1:40" ht="15.6" hidden="1" customHeight="1">
      <c r="A107" s="555"/>
      <c r="B107" s="549"/>
      <c r="C107" s="549"/>
      <c r="D107" s="73"/>
      <c r="E107" s="550">
        <f t="shared" si="205"/>
        <v>0</v>
      </c>
      <c r="F107" s="550"/>
      <c r="G107" s="550"/>
      <c r="H107" s="550"/>
      <c r="I107" s="550"/>
      <c r="J107" s="550">
        <f t="shared" si="147"/>
        <v>0</v>
      </c>
      <c r="K107" s="550">
        <f t="shared" si="197"/>
        <v>0</v>
      </c>
      <c r="L107" s="550"/>
      <c r="M107" s="550"/>
      <c r="N107" s="550"/>
      <c r="O107" s="550"/>
      <c r="P107" s="550">
        <f t="shared" si="198"/>
        <v>0</v>
      </c>
      <c r="Q107" s="544">
        <f t="shared" si="206"/>
        <v>0</v>
      </c>
      <c r="R107" s="551">
        <f t="shared" si="191"/>
        <v>0</v>
      </c>
      <c r="S107" s="551"/>
      <c r="T107" s="551"/>
      <c r="U107" s="551"/>
      <c r="V107" s="544">
        <f t="shared" si="199"/>
        <v>0</v>
      </c>
      <c r="W107" s="551">
        <f t="shared" si="200"/>
        <v>0</v>
      </c>
      <c r="X107" s="551"/>
      <c r="Y107" s="551"/>
      <c r="Z107" s="551"/>
      <c r="AA107" s="551"/>
      <c r="AB107" s="544">
        <f t="shared" si="201"/>
        <v>0</v>
      </c>
      <c r="AC107" s="546">
        <f t="shared" si="207"/>
        <v>0</v>
      </c>
      <c r="AD107" s="546"/>
      <c r="AE107" s="546"/>
      <c r="AF107" s="546"/>
      <c r="AG107" s="546"/>
      <c r="AH107" s="546">
        <f t="shared" si="202"/>
        <v>0</v>
      </c>
      <c r="AI107" s="546">
        <f t="shared" si="203"/>
        <v>0</v>
      </c>
      <c r="AJ107" s="546"/>
      <c r="AK107" s="546"/>
      <c r="AL107" s="546"/>
      <c r="AM107" s="546"/>
      <c r="AN107" s="546">
        <f t="shared" si="204"/>
        <v>0</v>
      </c>
    </row>
    <row r="108" spans="1:40" ht="110.25">
      <c r="A108" s="555">
        <v>3413160</v>
      </c>
      <c r="B108" s="549" t="s">
        <v>51</v>
      </c>
      <c r="C108" s="549" t="s">
        <v>52</v>
      </c>
      <c r="D108" s="73" t="s">
        <v>53</v>
      </c>
      <c r="E108" s="550">
        <f t="shared" si="205"/>
        <v>150000</v>
      </c>
      <c r="F108" s="550">
        <v>150000</v>
      </c>
      <c r="G108" s="550"/>
      <c r="H108" s="550"/>
      <c r="I108" s="550"/>
      <c r="J108" s="550">
        <f t="shared" si="147"/>
        <v>0</v>
      </c>
      <c r="K108" s="550">
        <f t="shared" si="197"/>
        <v>0</v>
      </c>
      <c r="L108" s="550"/>
      <c r="M108" s="550"/>
      <c r="N108" s="550"/>
      <c r="O108" s="550"/>
      <c r="P108" s="550">
        <f t="shared" si="198"/>
        <v>150000</v>
      </c>
      <c r="Q108" s="544">
        <f t="shared" si="206"/>
        <v>150000</v>
      </c>
      <c r="R108" s="551">
        <f t="shared" si="191"/>
        <v>150000</v>
      </c>
      <c r="S108" s="551"/>
      <c r="T108" s="551"/>
      <c r="U108" s="551"/>
      <c r="V108" s="544">
        <f t="shared" si="199"/>
        <v>0</v>
      </c>
      <c r="W108" s="551">
        <f t="shared" si="200"/>
        <v>0</v>
      </c>
      <c r="X108" s="551"/>
      <c r="Y108" s="551"/>
      <c r="Z108" s="551"/>
      <c r="AA108" s="551"/>
      <c r="AB108" s="544">
        <f t="shared" si="201"/>
        <v>150000</v>
      </c>
      <c r="AC108" s="546">
        <f t="shared" si="207"/>
        <v>0</v>
      </c>
      <c r="AD108" s="546"/>
      <c r="AE108" s="546"/>
      <c r="AF108" s="546"/>
      <c r="AG108" s="546"/>
      <c r="AH108" s="546">
        <f t="shared" si="202"/>
        <v>0</v>
      </c>
      <c r="AI108" s="546">
        <f t="shared" si="203"/>
        <v>0</v>
      </c>
      <c r="AJ108" s="546"/>
      <c r="AK108" s="546"/>
      <c r="AL108" s="546"/>
      <c r="AM108" s="546"/>
      <c r="AN108" s="546">
        <f t="shared" si="204"/>
        <v>0</v>
      </c>
    </row>
    <row r="109" spans="1:40" ht="94.5">
      <c r="A109" s="555">
        <v>3413180</v>
      </c>
      <c r="B109" s="549" t="s">
        <v>54</v>
      </c>
      <c r="C109" s="549" t="s">
        <v>55</v>
      </c>
      <c r="D109" s="73" t="s">
        <v>56</v>
      </c>
      <c r="E109" s="550">
        <f t="shared" si="205"/>
        <v>400000</v>
      </c>
      <c r="F109" s="550">
        <v>400000</v>
      </c>
      <c r="G109" s="550"/>
      <c r="H109" s="550"/>
      <c r="I109" s="550"/>
      <c r="J109" s="550">
        <f t="shared" si="147"/>
        <v>0</v>
      </c>
      <c r="K109" s="550">
        <f t="shared" si="197"/>
        <v>0</v>
      </c>
      <c r="L109" s="550"/>
      <c r="M109" s="550"/>
      <c r="N109" s="550"/>
      <c r="O109" s="550"/>
      <c r="P109" s="550">
        <f t="shared" si="198"/>
        <v>400000</v>
      </c>
      <c r="Q109" s="544">
        <f t="shared" si="206"/>
        <v>400000</v>
      </c>
      <c r="R109" s="551">
        <f t="shared" si="191"/>
        <v>400000</v>
      </c>
      <c r="S109" s="551"/>
      <c r="T109" s="551"/>
      <c r="U109" s="551"/>
      <c r="V109" s="544">
        <f t="shared" si="199"/>
        <v>0</v>
      </c>
      <c r="W109" s="551">
        <f t="shared" si="200"/>
        <v>0</v>
      </c>
      <c r="X109" s="551"/>
      <c r="Y109" s="551"/>
      <c r="Z109" s="551"/>
      <c r="AA109" s="551"/>
      <c r="AB109" s="544">
        <f t="shared" si="201"/>
        <v>400000</v>
      </c>
      <c r="AC109" s="546">
        <f t="shared" si="207"/>
        <v>0</v>
      </c>
      <c r="AD109" s="546"/>
      <c r="AE109" s="546"/>
      <c r="AF109" s="546"/>
      <c r="AG109" s="546"/>
      <c r="AH109" s="546">
        <f t="shared" si="202"/>
        <v>0</v>
      </c>
      <c r="AI109" s="546">
        <f t="shared" si="203"/>
        <v>0</v>
      </c>
      <c r="AJ109" s="546"/>
      <c r="AK109" s="546"/>
      <c r="AL109" s="546"/>
      <c r="AM109" s="546"/>
      <c r="AN109" s="546">
        <f t="shared" si="204"/>
        <v>0</v>
      </c>
    </row>
    <row r="110" spans="1:40" ht="31.5">
      <c r="A110" s="555">
        <v>3413242</v>
      </c>
      <c r="B110" s="549" t="s">
        <v>61</v>
      </c>
      <c r="C110" s="549" t="s">
        <v>59</v>
      </c>
      <c r="D110" s="73" t="s">
        <v>62</v>
      </c>
      <c r="E110" s="550">
        <f t="shared" si="205"/>
        <v>1168000</v>
      </c>
      <c r="F110" s="550">
        <f>F111+F112+F113+F114+F115+F116+F117+F118+F119+F120+F121</f>
        <v>1168000</v>
      </c>
      <c r="G110" s="550"/>
      <c r="H110" s="550"/>
      <c r="I110" s="550"/>
      <c r="J110" s="550">
        <f t="shared" si="147"/>
        <v>350000</v>
      </c>
      <c r="K110" s="550">
        <f t="shared" si="197"/>
        <v>350000</v>
      </c>
      <c r="L110" s="550"/>
      <c r="M110" s="550"/>
      <c r="N110" s="550"/>
      <c r="O110" s="550">
        <f t="shared" ref="O110" si="208">O111+O112+O113+O114+O115+O116+O117+O118+O119</f>
        <v>350000</v>
      </c>
      <c r="P110" s="550">
        <f t="shared" si="198"/>
        <v>1518000</v>
      </c>
      <c r="Q110" s="544">
        <f t="shared" si="206"/>
        <v>998000</v>
      </c>
      <c r="R110" s="551">
        <f>R111+R112+R113+R114+R115+R116+R117+R118+R119</f>
        <v>998000</v>
      </c>
      <c r="S110" s="551"/>
      <c r="T110" s="551"/>
      <c r="U110" s="551"/>
      <c r="V110" s="544">
        <f t="shared" si="199"/>
        <v>350000</v>
      </c>
      <c r="W110" s="551">
        <f t="shared" si="200"/>
        <v>350000</v>
      </c>
      <c r="X110" s="551"/>
      <c r="Y110" s="551"/>
      <c r="Z110" s="551"/>
      <c r="AA110" s="551">
        <f t="shared" ref="AA110" si="209">AA111+AA112+AA113+AA114+AA115+AA116+AA117+AA118+AA119</f>
        <v>350000</v>
      </c>
      <c r="AB110" s="544">
        <f t="shared" si="201"/>
        <v>1348000</v>
      </c>
      <c r="AC110" s="546">
        <f t="shared" si="207"/>
        <v>0</v>
      </c>
      <c r="AD110" s="546">
        <f>AD111+AD112+AD113+AD114+AD115+AD116+AD117+AD118+AD119</f>
        <v>0</v>
      </c>
      <c r="AE110" s="546"/>
      <c r="AF110" s="546"/>
      <c r="AG110" s="546"/>
      <c r="AH110" s="546">
        <f t="shared" si="202"/>
        <v>0</v>
      </c>
      <c r="AI110" s="546">
        <f t="shared" si="203"/>
        <v>0</v>
      </c>
      <c r="AJ110" s="546"/>
      <c r="AK110" s="546"/>
      <c r="AL110" s="546"/>
      <c r="AM110" s="546"/>
      <c r="AN110" s="546">
        <f t="shared" si="204"/>
        <v>0</v>
      </c>
    </row>
    <row r="111" spans="1:40" ht="63.6" customHeight="1">
      <c r="A111" s="549"/>
      <c r="B111" s="549"/>
      <c r="C111" s="549"/>
      <c r="D111" s="574" t="s">
        <v>507</v>
      </c>
      <c r="E111" s="550">
        <f t="shared" si="205"/>
        <v>68000</v>
      </c>
      <c r="F111" s="550">
        <v>68000</v>
      </c>
      <c r="G111" s="550"/>
      <c r="H111" s="550"/>
      <c r="I111" s="550"/>
      <c r="J111" s="550">
        <f t="shared" si="147"/>
        <v>0</v>
      </c>
      <c r="K111" s="550">
        <f t="shared" si="197"/>
        <v>0</v>
      </c>
      <c r="L111" s="550"/>
      <c r="M111" s="550"/>
      <c r="N111" s="550"/>
      <c r="O111" s="550"/>
      <c r="P111" s="550">
        <f t="shared" si="198"/>
        <v>68000</v>
      </c>
      <c r="Q111" s="544">
        <f t="shared" si="206"/>
        <v>68000</v>
      </c>
      <c r="R111" s="551">
        <f t="shared" si="191"/>
        <v>68000</v>
      </c>
      <c r="S111" s="551"/>
      <c r="T111" s="551"/>
      <c r="U111" s="551"/>
      <c r="V111" s="544">
        <f t="shared" si="199"/>
        <v>0</v>
      </c>
      <c r="W111" s="551">
        <f t="shared" si="200"/>
        <v>0</v>
      </c>
      <c r="X111" s="551"/>
      <c r="Y111" s="551"/>
      <c r="Z111" s="551"/>
      <c r="AA111" s="551"/>
      <c r="AB111" s="544">
        <f t="shared" si="201"/>
        <v>68000</v>
      </c>
      <c r="AC111" s="546">
        <f t="shared" si="207"/>
        <v>0</v>
      </c>
      <c r="AD111" s="546"/>
      <c r="AE111" s="546"/>
      <c r="AF111" s="546"/>
      <c r="AG111" s="546"/>
      <c r="AH111" s="546">
        <f t="shared" si="202"/>
        <v>0</v>
      </c>
      <c r="AI111" s="546">
        <f t="shared" si="203"/>
        <v>0</v>
      </c>
      <c r="AJ111" s="546"/>
      <c r="AK111" s="546"/>
      <c r="AL111" s="546"/>
      <c r="AM111" s="546"/>
      <c r="AN111" s="546">
        <f t="shared" si="204"/>
        <v>0</v>
      </c>
    </row>
    <row r="112" spans="1:40" ht="47.25">
      <c r="A112" s="549"/>
      <c r="B112" s="549"/>
      <c r="C112" s="549"/>
      <c r="D112" s="574" t="s">
        <v>508</v>
      </c>
      <c r="E112" s="550">
        <f t="shared" si="205"/>
        <v>30000</v>
      </c>
      <c r="F112" s="550">
        <v>30000</v>
      </c>
      <c r="G112" s="550"/>
      <c r="H112" s="550"/>
      <c r="I112" s="550"/>
      <c r="J112" s="550">
        <f t="shared" si="147"/>
        <v>0</v>
      </c>
      <c r="K112" s="550">
        <f t="shared" si="197"/>
        <v>0</v>
      </c>
      <c r="L112" s="550"/>
      <c r="M112" s="550"/>
      <c r="N112" s="550"/>
      <c r="O112" s="550"/>
      <c r="P112" s="550">
        <f t="shared" si="198"/>
        <v>30000</v>
      </c>
      <c r="Q112" s="544">
        <f t="shared" si="206"/>
        <v>30000</v>
      </c>
      <c r="R112" s="551">
        <f t="shared" si="191"/>
        <v>30000</v>
      </c>
      <c r="S112" s="551"/>
      <c r="T112" s="551"/>
      <c r="U112" s="551"/>
      <c r="V112" s="544">
        <f t="shared" si="199"/>
        <v>0</v>
      </c>
      <c r="W112" s="551">
        <f t="shared" si="200"/>
        <v>0</v>
      </c>
      <c r="X112" s="551"/>
      <c r="Y112" s="551"/>
      <c r="Z112" s="551"/>
      <c r="AA112" s="551"/>
      <c r="AB112" s="544">
        <f t="shared" si="201"/>
        <v>30000</v>
      </c>
      <c r="AC112" s="546">
        <f t="shared" si="207"/>
        <v>0</v>
      </c>
      <c r="AD112" s="546"/>
      <c r="AE112" s="546"/>
      <c r="AF112" s="546"/>
      <c r="AG112" s="546"/>
      <c r="AH112" s="546">
        <f t="shared" si="202"/>
        <v>0</v>
      </c>
      <c r="AI112" s="546">
        <f t="shared" si="203"/>
        <v>0</v>
      </c>
      <c r="AJ112" s="546"/>
      <c r="AK112" s="546"/>
      <c r="AL112" s="546"/>
      <c r="AM112" s="546"/>
      <c r="AN112" s="546">
        <f t="shared" si="204"/>
        <v>0</v>
      </c>
    </row>
    <row r="113" spans="1:41" ht="31.5">
      <c r="A113" s="549"/>
      <c r="B113" s="549"/>
      <c r="C113" s="549"/>
      <c r="D113" s="574" t="s">
        <v>509</v>
      </c>
      <c r="E113" s="550">
        <f t="shared" si="205"/>
        <v>20000</v>
      </c>
      <c r="F113" s="550">
        <v>20000</v>
      </c>
      <c r="G113" s="550"/>
      <c r="H113" s="550"/>
      <c r="I113" s="550"/>
      <c r="J113" s="550">
        <f t="shared" si="147"/>
        <v>0</v>
      </c>
      <c r="K113" s="550">
        <f t="shared" si="197"/>
        <v>0</v>
      </c>
      <c r="L113" s="550"/>
      <c r="M113" s="550"/>
      <c r="N113" s="550"/>
      <c r="O113" s="550"/>
      <c r="P113" s="550">
        <f t="shared" si="198"/>
        <v>20000</v>
      </c>
      <c r="Q113" s="544">
        <f t="shared" si="206"/>
        <v>20000</v>
      </c>
      <c r="R113" s="551">
        <f t="shared" si="191"/>
        <v>20000</v>
      </c>
      <c r="S113" s="551"/>
      <c r="T113" s="551"/>
      <c r="U113" s="551"/>
      <c r="V113" s="544">
        <f t="shared" si="199"/>
        <v>0</v>
      </c>
      <c r="W113" s="551">
        <f t="shared" si="200"/>
        <v>0</v>
      </c>
      <c r="X113" s="551"/>
      <c r="Y113" s="551"/>
      <c r="Z113" s="551"/>
      <c r="AA113" s="551"/>
      <c r="AB113" s="544">
        <f t="shared" si="201"/>
        <v>20000</v>
      </c>
      <c r="AC113" s="546">
        <f t="shared" si="207"/>
        <v>0</v>
      </c>
      <c r="AD113" s="546"/>
      <c r="AE113" s="546"/>
      <c r="AF113" s="546"/>
      <c r="AG113" s="546"/>
      <c r="AH113" s="546">
        <f t="shared" si="202"/>
        <v>0</v>
      </c>
      <c r="AI113" s="546">
        <f t="shared" si="203"/>
        <v>0</v>
      </c>
      <c r="AJ113" s="546"/>
      <c r="AK113" s="546"/>
      <c r="AL113" s="546"/>
      <c r="AM113" s="546"/>
      <c r="AN113" s="546">
        <f t="shared" si="204"/>
        <v>0</v>
      </c>
    </row>
    <row r="114" spans="1:41" ht="31.5">
      <c r="A114" s="549"/>
      <c r="B114" s="549"/>
      <c r="C114" s="549"/>
      <c r="D114" s="574" t="s">
        <v>510</v>
      </c>
      <c r="E114" s="550">
        <f t="shared" si="205"/>
        <v>20000</v>
      </c>
      <c r="F114" s="550">
        <v>20000</v>
      </c>
      <c r="G114" s="550"/>
      <c r="H114" s="550"/>
      <c r="I114" s="550"/>
      <c r="J114" s="550">
        <f t="shared" si="147"/>
        <v>0</v>
      </c>
      <c r="K114" s="550">
        <f t="shared" si="197"/>
        <v>0</v>
      </c>
      <c r="L114" s="550"/>
      <c r="M114" s="550"/>
      <c r="N114" s="550"/>
      <c r="O114" s="550"/>
      <c r="P114" s="550">
        <f t="shared" si="198"/>
        <v>20000</v>
      </c>
      <c r="Q114" s="544">
        <f t="shared" si="206"/>
        <v>20000</v>
      </c>
      <c r="R114" s="551">
        <f t="shared" si="191"/>
        <v>20000</v>
      </c>
      <c r="S114" s="551"/>
      <c r="T114" s="551"/>
      <c r="U114" s="551"/>
      <c r="V114" s="544">
        <f t="shared" si="199"/>
        <v>0</v>
      </c>
      <c r="W114" s="551">
        <f t="shared" si="200"/>
        <v>0</v>
      </c>
      <c r="X114" s="551"/>
      <c r="Y114" s="551"/>
      <c r="Z114" s="551"/>
      <c r="AA114" s="551"/>
      <c r="AB114" s="544">
        <f t="shared" si="201"/>
        <v>20000</v>
      </c>
      <c r="AC114" s="546">
        <f t="shared" si="207"/>
        <v>0</v>
      </c>
      <c r="AD114" s="546"/>
      <c r="AE114" s="546"/>
      <c r="AF114" s="546"/>
      <c r="AG114" s="546"/>
      <c r="AH114" s="546">
        <f t="shared" si="202"/>
        <v>0</v>
      </c>
      <c r="AI114" s="546">
        <f t="shared" si="203"/>
        <v>0</v>
      </c>
      <c r="AJ114" s="546"/>
      <c r="AK114" s="546"/>
      <c r="AL114" s="546"/>
      <c r="AM114" s="546"/>
      <c r="AN114" s="546">
        <f t="shared" si="204"/>
        <v>0</v>
      </c>
    </row>
    <row r="115" spans="1:41" ht="31.5">
      <c r="A115" s="549"/>
      <c r="B115" s="549"/>
      <c r="C115" s="549"/>
      <c r="D115" s="574" t="s">
        <v>511</v>
      </c>
      <c r="E115" s="550">
        <f t="shared" si="205"/>
        <v>20000</v>
      </c>
      <c r="F115" s="550">
        <v>20000</v>
      </c>
      <c r="G115" s="550"/>
      <c r="H115" s="550"/>
      <c r="I115" s="550"/>
      <c r="J115" s="550">
        <f t="shared" si="147"/>
        <v>0</v>
      </c>
      <c r="K115" s="550">
        <f t="shared" si="197"/>
        <v>0</v>
      </c>
      <c r="L115" s="550"/>
      <c r="M115" s="550"/>
      <c r="N115" s="550"/>
      <c r="O115" s="550"/>
      <c r="P115" s="550">
        <f t="shared" si="198"/>
        <v>20000</v>
      </c>
      <c r="Q115" s="544">
        <f t="shared" si="206"/>
        <v>20000</v>
      </c>
      <c r="R115" s="551">
        <f t="shared" si="191"/>
        <v>20000</v>
      </c>
      <c r="S115" s="551"/>
      <c r="T115" s="551"/>
      <c r="U115" s="551"/>
      <c r="V115" s="544">
        <f t="shared" si="199"/>
        <v>0</v>
      </c>
      <c r="W115" s="551">
        <f t="shared" si="200"/>
        <v>0</v>
      </c>
      <c r="X115" s="551"/>
      <c r="Y115" s="551"/>
      <c r="Z115" s="551"/>
      <c r="AA115" s="551"/>
      <c r="AB115" s="544">
        <f t="shared" si="201"/>
        <v>20000</v>
      </c>
      <c r="AC115" s="546">
        <f t="shared" si="207"/>
        <v>0</v>
      </c>
      <c r="AD115" s="546"/>
      <c r="AE115" s="546"/>
      <c r="AF115" s="546"/>
      <c r="AG115" s="546"/>
      <c r="AH115" s="546">
        <f t="shared" si="202"/>
        <v>0</v>
      </c>
      <c r="AI115" s="546">
        <f t="shared" si="203"/>
        <v>0</v>
      </c>
      <c r="AJ115" s="546"/>
      <c r="AK115" s="546"/>
      <c r="AL115" s="546"/>
      <c r="AM115" s="546"/>
      <c r="AN115" s="546">
        <f t="shared" si="204"/>
        <v>0</v>
      </c>
    </row>
    <row r="116" spans="1:41" ht="47.25">
      <c r="A116" s="549"/>
      <c r="B116" s="549"/>
      <c r="C116" s="549"/>
      <c r="D116" s="574" t="s">
        <v>512</v>
      </c>
      <c r="E116" s="550">
        <f t="shared" si="205"/>
        <v>500000</v>
      </c>
      <c r="F116" s="550">
        <v>500000</v>
      </c>
      <c r="G116" s="550"/>
      <c r="H116" s="550"/>
      <c r="I116" s="550"/>
      <c r="J116" s="550">
        <f t="shared" si="147"/>
        <v>0</v>
      </c>
      <c r="K116" s="550">
        <f t="shared" si="197"/>
        <v>0</v>
      </c>
      <c r="L116" s="550"/>
      <c r="M116" s="550"/>
      <c r="N116" s="550"/>
      <c r="O116" s="550"/>
      <c r="P116" s="550">
        <f t="shared" si="198"/>
        <v>500000</v>
      </c>
      <c r="Q116" s="544">
        <f t="shared" si="206"/>
        <v>500000</v>
      </c>
      <c r="R116" s="551">
        <f t="shared" si="191"/>
        <v>500000</v>
      </c>
      <c r="S116" s="551"/>
      <c r="T116" s="551"/>
      <c r="U116" s="551"/>
      <c r="V116" s="544">
        <f t="shared" si="199"/>
        <v>0</v>
      </c>
      <c r="W116" s="551">
        <f t="shared" si="200"/>
        <v>0</v>
      </c>
      <c r="X116" s="551"/>
      <c r="Y116" s="551"/>
      <c r="Z116" s="551"/>
      <c r="AA116" s="551"/>
      <c r="AB116" s="544">
        <f t="shared" si="201"/>
        <v>500000</v>
      </c>
      <c r="AC116" s="546">
        <f t="shared" si="207"/>
        <v>0</v>
      </c>
      <c r="AD116" s="546"/>
      <c r="AE116" s="546"/>
      <c r="AF116" s="546"/>
      <c r="AG116" s="546"/>
      <c r="AH116" s="546">
        <f t="shared" si="202"/>
        <v>0</v>
      </c>
      <c r="AI116" s="546">
        <f t="shared" si="203"/>
        <v>0</v>
      </c>
      <c r="AJ116" s="546"/>
      <c r="AK116" s="546"/>
      <c r="AL116" s="546"/>
      <c r="AM116" s="546"/>
      <c r="AN116" s="546">
        <f t="shared" si="204"/>
        <v>0</v>
      </c>
    </row>
    <row r="117" spans="1:41" ht="31.5">
      <c r="A117" s="549"/>
      <c r="B117" s="549"/>
      <c r="C117" s="549"/>
      <c r="D117" s="574" t="s">
        <v>513</v>
      </c>
      <c r="E117" s="550">
        <f t="shared" si="205"/>
        <v>200000</v>
      </c>
      <c r="F117" s="550">
        <v>200000</v>
      </c>
      <c r="G117" s="550"/>
      <c r="H117" s="550"/>
      <c r="I117" s="550"/>
      <c r="J117" s="550">
        <f t="shared" si="147"/>
        <v>0</v>
      </c>
      <c r="K117" s="550">
        <f t="shared" si="197"/>
        <v>0</v>
      </c>
      <c r="L117" s="550"/>
      <c r="M117" s="550"/>
      <c r="N117" s="550"/>
      <c r="O117" s="550"/>
      <c r="P117" s="550">
        <f t="shared" si="198"/>
        <v>200000</v>
      </c>
      <c r="Q117" s="544">
        <f t="shared" si="206"/>
        <v>200000</v>
      </c>
      <c r="R117" s="551">
        <f t="shared" si="191"/>
        <v>200000</v>
      </c>
      <c r="S117" s="551"/>
      <c r="T117" s="551"/>
      <c r="U117" s="551"/>
      <c r="V117" s="544">
        <f t="shared" si="199"/>
        <v>0</v>
      </c>
      <c r="W117" s="551">
        <f t="shared" si="200"/>
        <v>0</v>
      </c>
      <c r="X117" s="551"/>
      <c r="Y117" s="551"/>
      <c r="Z117" s="551"/>
      <c r="AA117" s="551"/>
      <c r="AB117" s="544">
        <f t="shared" si="201"/>
        <v>200000</v>
      </c>
      <c r="AC117" s="546">
        <f t="shared" si="207"/>
        <v>0</v>
      </c>
      <c r="AD117" s="546"/>
      <c r="AE117" s="546"/>
      <c r="AF117" s="546"/>
      <c r="AG117" s="546"/>
      <c r="AH117" s="546">
        <f t="shared" si="202"/>
        <v>0</v>
      </c>
      <c r="AI117" s="546">
        <f t="shared" si="203"/>
        <v>0</v>
      </c>
      <c r="AJ117" s="546"/>
      <c r="AK117" s="546"/>
      <c r="AL117" s="546"/>
      <c r="AM117" s="546"/>
      <c r="AN117" s="546">
        <f t="shared" si="204"/>
        <v>0</v>
      </c>
    </row>
    <row r="118" spans="1:41" ht="47.25">
      <c r="A118" s="549"/>
      <c r="B118" s="549"/>
      <c r="C118" s="549"/>
      <c r="D118" s="574" t="s">
        <v>514</v>
      </c>
      <c r="E118" s="550">
        <f t="shared" si="205"/>
        <v>140000</v>
      </c>
      <c r="F118" s="550">
        <v>140000</v>
      </c>
      <c r="G118" s="550"/>
      <c r="H118" s="550"/>
      <c r="I118" s="550"/>
      <c r="J118" s="550">
        <f t="shared" si="147"/>
        <v>0</v>
      </c>
      <c r="K118" s="550">
        <f t="shared" si="197"/>
        <v>0</v>
      </c>
      <c r="L118" s="550"/>
      <c r="M118" s="550"/>
      <c r="N118" s="550"/>
      <c r="O118" s="550"/>
      <c r="P118" s="550">
        <f t="shared" si="198"/>
        <v>140000</v>
      </c>
      <c r="Q118" s="544">
        <f t="shared" si="206"/>
        <v>140000</v>
      </c>
      <c r="R118" s="551">
        <f t="shared" si="191"/>
        <v>140000</v>
      </c>
      <c r="S118" s="551"/>
      <c r="T118" s="551"/>
      <c r="U118" s="551"/>
      <c r="V118" s="544">
        <f t="shared" si="199"/>
        <v>0</v>
      </c>
      <c r="W118" s="551">
        <f t="shared" si="200"/>
        <v>0</v>
      </c>
      <c r="X118" s="551"/>
      <c r="Y118" s="551"/>
      <c r="Z118" s="551"/>
      <c r="AA118" s="551"/>
      <c r="AB118" s="544">
        <f t="shared" si="201"/>
        <v>140000</v>
      </c>
      <c r="AC118" s="546">
        <f t="shared" si="207"/>
        <v>0</v>
      </c>
      <c r="AD118" s="546"/>
      <c r="AE118" s="546"/>
      <c r="AF118" s="546"/>
      <c r="AG118" s="546"/>
      <c r="AH118" s="546">
        <f t="shared" si="202"/>
        <v>0</v>
      </c>
      <c r="AI118" s="546">
        <f t="shared" si="203"/>
        <v>0</v>
      </c>
      <c r="AJ118" s="546"/>
      <c r="AK118" s="546"/>
      <c r="AL118" s="546"/>
      <c r="AM118" s="546"/>
      <c r="AN118" s="546">
        <f t="shared" si="204"/>
        <v>0</v>
      </c>
    </row>
    <row r="119" spans="1:41" ht="110.25">
      <c r="A119" s="549"/>
      <c r="B119" s="549"/>
      <c r="C119" s="549"/>
      <c r="D119" s="574" t="s">
        <v>515</v>
      </c>
      <c r="E119" s="550">
        <f t="shared" si="205"/>
        <v>0</v>
      </c>
      <c r="F119" s="550"/>
      <c r="G119" s="550"/>
      <c r="H119" s="550"/>
      <c r="I119" s="550"/>
      <c r="J119" s="550">
        <f t="shared" si="147"/>
        <v>350000</v>
      </c>
      <c r="K119" s="550">
        <f t="shared" si="197"/>
        <v>350000</v>
      </c>
      <c r="L119" s="550"/>
      <c r="M119" s="550"/>
      <c r="N119" s="550"/>
      <c r="O119" s="550">
        <v>350000</v>
      </c>
      <c r="P119" s="550">
        <f t="shared" si="198"/>
        <v>350000</v>
      </c>
      <c r="Q119" s="544">
        <f t="shared" si="206"/>
        <v>0</v>
      </c>
      <c r="R119" s="551">
        <f t="shared" si="191"/>
        <v>0</v>
      </c>
      <c r="S119" s="551"/>
      <c r="T119" s="551"/>
      <c r="U119" s="551"/>
      <c r="V119" s="544">
        <f t="shared" si="199"/>
        <v>350000</v>
      </c>
      <c r="W119" s="551">
        <f t="shared" si="200"/>
        <v>350000</v>
      </c>
      <c r="X119" s="551"/>
      <c r="Y119" s="551"/>
      <c r="Z119" s="551"/>
      <c r="AA119" s="551">
        <f>O119+AM119</f>
        <v>350000</v>
      </c>
      <c r="AB119" s="544">
        <f t="shared" si="201"/>
        <v>350000</v>
      </c>
      <c r="AC119" s="546">
        <f t="shared" si="207"/>
        <v>0</v>
      </c>
      <c r="AD119" s="546"/>
      <c r="AE119" s="546"/>
      <c r="AF119" s="546"/>
      <c r="AG119" s="546"/>
      <c r="AH119" s="546">
        <f t="shared" si="202"/>
        <v>0</v>
      </c>
      <c r="AI119" s="546">
        <f t="shared" si="203"/>
        <v>0</v>
      </c>
      <c r="AJ119" s="546"/>
      <c r="AK119" s="546"/>
      <c r="AL119" s="546"/>
      <c r="AM119" s="546"/>
      <c r="AN119" s="546">
        <f t="shared" si="204"/>
        <v>0</v>
      </c>
    </row>
    <row r="120" spans="1:41" ht="84" customHeight="1">
      <c r="A120" s="549"/>
      <c r="B120" s="549"/>
      <c r="C120" s="549"/>
      <c r="D120" s="574" t="s">
        <v>571</v>
      </c>
      <c r="E120" s="550">
        <f t="shared" si="205"/>
        <v>70000</v>
      </c>
      <c r="F120" s="550">
        <v>70000</v>
      </c>
      <c r="G120" s="550"/>
      <c r="H120" s="550"/>
      <c r="I120" s="550"/>
      <c r="J120" s="550"/>
      <c r="K120" s="550"/>
      <c r="L120" s="550"/>
      <c r="M120" s="550"/>
      <c r="N120" s="550"/>
      <c r="O120" s="550"/>
      <c r="P120" s="550"/>
      <c r="Q120" s="544"/>
      <c r="R120" s="551"/>
      <c r="S120" s="551"/>
      <c r="T120" s="551"/>
      <c r="U120" s="551"/>
      <c r="V120" s="544"/>
      <c r="W120" s="551"/>
      <c r="X120" s="551"/>
      <c r="Y120" s="551"/>
      <c r="Z120" s="551"/>
      <c r="AA120" s="551"/>
      <c r="AB120" s="544"/>
      <c r="AC120" s="546"/>
      <c r="AD120" s="546"/>
      <c r="AE120" s="546"/>
      <c r="AF120" s="546"/>
      <c r="AG120" s="546"/>
      <c r="AH120" s="546"/>
      <c r="AI120" s="546"/>
      <c r="AJ120" s="546"/>
      <c r="AK120" s="546"/>
      <c r="AL120" s="546"/>
      <c r="AM120" s="546"/>
      <c r="AN120" s="546"/>
    </row>
    <row r="121" spans="1:41" ht="99.75" customHeight="1">
      <c r="A121" s="549"/>
      <c r="B121" s="549"/>
      <c r="C121" s="549"/>
      <c r="D121" s="574" t="s">
        <v>572</v>
      </c>
      <c r="E121" s="550">
        <f t="shared" si="205"/>
        <v>100000</v>
      </c>
      <c r="F121" s="550">
        <v>100000</v>
      </c>
      <c r="G121" s="550"/>
      <c r="H121" s="550"/>
      <c r="I121" s="550"/>
      <c r="J121" s="550"/>
      <c r="K121" s="550"/>
      <c r="L121" s="550"/>
      <c r="M121" s="550"/>
      <c r="N121" s="550"/>
      <c r="O121" s="550"/>
      <c r="P121" s="550"/>
      <c r="Q121" s="544"/>
      <c r="R121" s="551"/>
      <c r="S121" s="551"/>
      <c r="T121" s="551"/>
      <c r="U121" s="551"/>
      <c r="V121" s="544"/>
      <c r="W121" s="551"/>
      <c r="X121" s="551"/>
      <c r="Y121" s="551"/>
      <c r="Z121" s="551"/>
      <c r="AA121" s="551"/>
      <c r="AB121" s="544"/>
      <c r="AC121" s="546"/>
      <c r="AD121" s="546"/>
      <c r="AE121" s="546"/>
      <c r="AF121" s="546"/>
      <c r="AG121" s="546"/>
      <c r="AH121" s="546"/>
      <c r="AI121" s="546"/>
      <c r="AJ121" s="546"/>
      <c r="AK121" s="546"/>
      <c r="AL121" s="546"/>
      <c r="AM121" s="546"/>
      <c r="AN121" s="546"/>
    </row>
    <row r="122" spans="1:41" ht="47.25">
      <c r="A122" s="536" t="s">
        <v>175</v>
      </c>
      <c r="B122" s="67">
        <v>37</v>
      </c>
      <c r="C122" s="536" t="s">
        <v>18</v>
      </c>
      <c r="D122" s="72" t="s">
        <v>176</v>
      </c>
      <c r="E122" s="538">
        <f>E123+E125+E127</f>
        <v>5750700</v>
      </c>
      <c r="F122" s="538">
        <f t="shared" ref="F122:P122" si="210">F123+F125+F127</f>
        <v>3830700</v>
      </c>
      <c r="G122" s="538">
        <f t="shared" si="210"/>
        <v>2543100</v>
      </c>
      <c r="H122" s="538">
        <f t="shared" si="210"/>
        <v>151600</v>
      </c>
      <c r="I122" s="538">
        <f t="shared" si="210"/>
        <v>0</v>
      </c>
      <c r="J122" s="538">
        <f t="shared" si="210"/>
        <v>1299900</v>
      </c>
      <c r="K122" s="538">
        <f t="shared" si="210"/>
        <v>1299900</v>
      </c>
      <c r="L122" s="538">
        <f t="shared" si="210"/>
        <v>0</v>
      </c>
      <c r="M122" s="538">
        <f t="shared" si="210"/>
        <v>0</v>
      </c>
      <c r="N122" s="538">
        <f t="shared" si="210"/>
        <v>0</v>
      </c>
      <c r="O122" s="538">
        <f t="shared" si="210"/>
        <v>1299900</v>
      </c>
      <c r="P122" s="538">
        <f t="shared" si="210"/>
        <v>7050600</v>
      </c>
      <c r="Q122" s="539">
        <f>Q123+Q125+Q127</f>
        <v>5355700</v>
      </c>
      <c r="R122" s="539">
        <f t="shared" ref="R122:AB122" si="211">R123+R125+R127</f>
        <v>3435700</v>
      </c>
      <c r="S122" s="539">
        <f t="shared" si="211"/>
        <v>2543100</v>
      </c>
      <c r="T122" s="539">
        <f t="shared" si="211"/>
        <v>151600</v>
      </c>
      <c r="U122" s="539">
        <f t="shared" si="211"/>
        <v>0</v>
      </c>
      <c r="V122" s="539">
        <f t="shared" si="211"/>
        <v>0</v>
      </c>
      <c r="W122" s="539">
        <f t="shared" si="211"/>
        <v>0</v>
      </c>
      <c r="X122" s="539">
        <f t="shared" si="211"/>
        <v>0</v>
      </c>
      <c r="Y122" s="539">
        <f t="shared" si="211"/>
        <v>0</v>
      </c>
      <c r="Z122" s="539">
        <f t="shared" si="211"/>
        <v>0</v>
      </c>
      <c r="AA122" s="539">
        <f t="shared" si="211"/>
        <v>0</v>
      </c>
      <c r="AB122" s="539">
        <f t="shared" si="211"/>
        <v>5355700</v>
      </c>
      <c r="AC122" s="540">
        <f>AC123+AC125+AC127</f>
        <v>0</v>
      </c>
      <c r="AD122" s="540">
        <f t="shared" ref="AD122:AN122" si="212">AD123+AD125+AD127</f>
        <v>0</v>
      </c>
      <c r="AE122" s="540">
        <f t="shared" si="212"/>
        <v>0</v>
      </c>
      <c r="AF122" s="540">
        <f t="shared" si="212"/>
        <v>0</v>
      </c>
      <c r="AG122" s="540">
        <f t="shared" si="212"/>
        <v>0</v>
      </c>
      <c r="AH122" s="540">
        <f t="shared" si="212"/>
        <v>0</v>
      </c>
      <c r="AI122" s="540">
        <f t="shared" si="212"/>
        <v>0</v>
      </c>
      <c r="AJ122" s="540">
        <f t="shared" si="212"/>
        <v>0</v>
      </c>
      <c r="AK122" s="540">
        <f t="shared" si="212"/>
        <v>0</v>
      </c>
      <c r="AL122" s="540">
        <f t="shared" si="212"/>
        <v>0</v>
      </c>
      <c r="AM122" s="540">
        <f t="shared" si="212"/>
        <v>0</v>
      </c>
      <c r="AN122" s="540">
        <f t="shared" si="212"/>
        <v>0</v>
      </c>
    </row>
    <row r="123" spans="1:41" ht="15.75">
      <c r="A123" s="541" t="s">
        <v>516</v>
      </c>
      <c r="B123" s="541" t="s">
        <v>468</v>
      </c>
      <c r="C123" s="541"/>
      <c r="D123" s="542" t="s">
        <v>469</v>
      </c>
      <c r="E123" s="568">
        <f>E124</f>
        <v>3435700</v>
      </c>
      <c r="F123" s="568">
        <f t="shared" ref="F123:AN123" si="213">F124</f>
        <v>3435700</v>
      </c>
      <c r="G123" s="568">
        <f t="shared" si="213"/>
        <v>2543100</v>
      </c>
      <c r="H123" s="568">
        <f t="shared" si="213"/>
        <v>151600</v>
      </c>
      <c r="I123" s="568">
        <f t="shared" si="213"/>
        <v>0</v>
      </c>
      <c r="J123" s="568">
        <f t="shared" si="213"/>
        <v>0</v>
      </c>
      <c r="K123" s="568">
        <f t="shared" si="213"/>
        <v>0</v>
      </c>
      <c r="L123" s="568">
        <f t="shared" si="213"/>
        <v>0</v>
      </c>
      <c r="M123" s="568">
        <f t="shared" si="213"/>
        <v>0</v>
      </c>
      <c r="N123" s="568">
        <f t="shared" si="213"/>
        <v>0</v>
      </c>
      <c r="O123" s="568">
        <f t="shared" si="213"/>
        <v>0</v>
      </c>
      <c r="P123" s="568">
        <f t="shared" si="213"/>
        <v>3435700</v>
      </c>
      <c r="Q123" s="569">
        <f>Q124</f>
        <v>3435700</v>
      </c>
      <c r="R123" s="569">
        <f t="shared" si="213"/>
        <v>3435700</v>
      </c>
      <c r="S123" s="569">
        <f t="shared" si="213"/>
        <v>2543100</v>
      </c>
      <c r="T123" s="569">
        <f t="shared" si="213"/>
        <v>151600</v>
      </c>
      <c r="U123" s="569">
        <f t="shared" si="213"/>
        <v>0</v>
      </c>
      <c r="V123" s="569">
        <f t="shared" si="213"/>
        <v>0</v>
      </c>
      <c r="W123" s="569">
        <f t="shared" si="213"/>
        <v>0</v>
      </c>
      <c r="X123" s="569">
        <f t="shared" si="213"/>
        <v>0</v>
      </c>
      <c r="Y123" s="569">
        <f t="shared" si="213"/>
        <v>0</v>
      </c>
      <c r="Z123" s="569">
        <f t="shared" si="213"/>
        <v>0</v>
      </c>
      <c r="AA123" s="569">
        <f t="shared" si="213"/>
        <v>0</v>
      </c>
      <c r="AB123" s="569">
        <f t="shared" si="213"/>
        <v>3435700</v>
      </c>
      <c r="AC123" s="570">
        <f>AC124</f>
        <v>0</v>
      </c>
      <c r="AD123" s="570">
        <f t="shared" si="213"/>
        <v>0</v>
      </c>
      <c r="AE123" s="570">
        <f t="shared" si="213"/>
        <v>0</v>
      </c>
      <c r="AF123" s="570">
        <f t="shared" si="213"/>
        <v>0</v>
      </c>
      <c r="AG123" s="570">
        <f t="shared" si="213"/>
        <v>0</v>
      </c>
      <c r="AH123" s="570">
        <f t="shared" si="213"/>
        <v>0</v>
      </c>
      <c r="AI123" s="570">
        <f t="shared" si="213"/>
        <v>0</v>
      </c>
      <c r="AJ123" s="570">
        <f t="shared" si="213"/>
        <v>0</v>
      </c>
      <c r="AK123" s="570">
        <f t="shared" si="213"/>
        <v>0</v>
      </c>
      <c r="AL123" s="570">
        <f t="shared" si="213"/>
        <v>0</v>
      </c>
      <c r="AM123" s="570">
        <f t="shared" si="213"/>
        <v>0</v>
      </c>
      <c r="AN123" s="570">
        <f t="shared" si="213"/>
        <v>0</v>
      </c>
    </row>
    <row r="124" spans="1:41" ht="47.25">
      <c r="A124" s="549" t="s">
        <v>177</v>
      </c>
      <c r="B124" s="549" t="s">
        <v>114</v>
      </c>
      <c r="C124" s="549" t="s">
        <v>21</v>
      </c>
      <c r="D124" s="73" t="s">
        <v>115</v>
      </c>
      <c r="E124" s="550">
        <f>F124+I124</f>
        <v>3435700</v>
      </c>
      <c r="F124" s="550">
        <v>3435700</v>
      </c>
      <c r="G124" s="550">
        <v>2543100</v>
      </c>
      <c r="H124" s="550">
        <v>151600</v>
      </c>
      <c r="I124" s="550">
        <v>0</v>
      </c>
      <c r="J124" s="550">
        <f>L124+O124</f>
        <v>0</v>
      </c>
      <c r="K124" s="550">
        <f>O124</f>
        <v>0</v>
      </c>
      <c r="L124" s="550">
        <v>0</v>
      </c>
      <c r="M124" s="550">
        <v>0</v>
      </c>
      <c r="N124" s="550">
        <v>0</v>
      </c>
      <c r="O124" s="550">
        <v>0</v>
      </c>
      <c r="P124" s="550">
        <f>E124+J124</f>
        <v>3435700</v>
      </c>
      <c r="Q124" s="544">
        <f>R124+U124</f>
        <v>3435700</v>
      </c>
      <c r="R124" s="551">
        <f t="shared" ref="R124:U124" si="214">F124+AD124</f>
        <v>3435700</v>
      </c>
      <c r="S124" s="551">
        <f t="shared" si="214"/>
        <v>2543100</v>
      </c>
      <c r="T124" s="551">
        <f t="shared" si="214"/>
        <v>151600</v>
      </c>
      <c r="U124" s="551">
        <f t="shared" si="214"/>
        <v>0</v>
      </c>
      <c r="V124" s="544">
        <f>X124+AA124</f>
        <v>0</v>
      </c>
      <c r="W124" s="551">
        <f>AA124</f>
        <v>0</v>
      </c>
      <c r="X124" s="551">
        <v>0</v>
      </c>
      <c r="Y124" s="551">
        <v>0</v>
      </c>
      <c r="Z124" s="551">
        <v>0</v>
      </c>
      <c r="AA124" s="551">
        <v>0</v>
      </c>
      <c r="AB124" s="544">
        <f>Q124+V124</f>
        <v>3435700</v>
      </c>
      <c r="AC124" s="546">
        <f>AD124+AG124</f>
        <v>0</v>
      </c>
      <c r="AD124" s="546"/>
      <c r="AE124" s="546"/>
      <c r="AF124" s="546"/>
      <c r="AG124" s="546">
        <v>0</v>
      </c>
      <c r="AH124" s="546">
        <f>AJ124+AM124</f>
        <v>0</v>
      </c>
      <c r="AI124" s="546">
        <f>AM124</f>
        <v>0</v>
      </c>
      <c r="AJ124" s="546">
        <v>0</v>
      </c>
      <c r="AK124" s="546">
        <v>0</v>
      </c>
      <c r="AL124" s="546">
        <v>0</v>
      </c>
      <c r="AM124" s="546">
        <v>0</v>
      </c>
      <c r="AN124" s="546">
        <f>AC124+AH124</f>
        <v>0</v>
      </c>
    </row>
    <row r="125" spans="1:41" ht="15.75">
      <c r="A125" s="552">
        <v>3718000</v>
      </c>
      <c r="B125" s="552">
        <v>8000</v>
      </c>
      <c r="C125" s="536"/>
      <c r="D125" s="72" t="s">
        <v>483</v>
      </c>
      <c r="E125" s="538">
        <f>E126</f>
        <v>1920000</v>
      </c>
      <c r="F125" s="538">
        <f t="shared" ref="F125:AN125" si="215">F126</f>
        <v>0</v>
      </c>
      <c r="G125" s="538">
        <f t="shared" si="215"/>
        <v>0</v>
      </c>
      <c r="H125" s="538">
        <f t="shared" si="215"/>
        <v>0</v>
      </c>
      <c r="I125" s="538">
        <f t="shared" si="215"/>
        <v>0</v>
      </c>
      <c r="J125" s="538">
        <f t="shared" si="215"/>
        <v>0</v>
      </c>
      <c r="K125" s="538">
        <f t="shared" si="215"/>
        <v>0</v>
      </c>
      <c r="L125" s="538">
        <f t="shared" si="215"/>
        <v>0</v>
      </c>
      <c r="M125" s="538">
        <f t="shared" si="215"/>
        <v>0</v>
      </c>
      <c r="N125" s="538">
        <f t="shared" si="215"/>
        <v>0</v>
      </c>
      <c r="O125" s="538">
        <f t="shared" si="215"/>
        <v>0</v>
      </c>
      <c r="P125" s="538">
        <f t="shared" si="215"/>
        <v>1920000</v>
      </c>
      <c r="Q125" s="539">
        <f>Q126</f>
        <v>1920000</v>
      </c>
      <c r="R125" s="539">
        <f t="shared" si="215"/>
        <v>0</v>
      </c>
      <c r="S125" s="539">
        <f t="shared" si="215"/>
        <v>0</v>
      </c>
      <c r="T125" s="539">
        <f t="shared" si="215"/>
        <v>0</v>
      </c>
      <c r="U125" s="539">
        <f t="shared" si="215"/>
        <v>0</v>
      </c>
      <c r="V125" s="539">
        <f t="shared" si="215"/>
        <v>0</v>
      </c>
      <c r="W125" s="539">
        <f t="shared" si="215"/>
        <v>0</v>
      </c>
      <c r="X125" s="539">
        <f t="shared" si="215"/>
        <v>0</v>
      </c>
      <c r="Y125" s="539">
        <f t="shared" si="215"/>
        <v>0</v>
      </c>
      <c r="Z125" s="539">
        <f t="shared" si="215"/>
        <v>0</v>
      </c>
      <c r="AA125" s="539">
        <f t="shared" si="215"/>
        <v>0</v>
      </c>
      <c r="AB125" s="539">
        <f t="shared" si="215"/>
        <v>1920000</v>
      </c>
      <c r="AC125" s="540">
        <f>AC126</f>
        <v>0</v>
      </c>
      <c r="AD125" s="540">
        <f t="shared" si="215"/>
        <v>0</v>
      </c>
      <c r="AE125" s="540">
        <f t="shared" si="215"/>
        <v>0</v>
      </c>
      <c r="AF125" s="540">
        <f t="shared" si="215"/>
        <v>0</v>
      </c>
      <c r="AG125" s="540">
        <f t="shared" si="215"/>
        <v>0</v>
      </c>
      <c r="AH125" s="540">
        <f t="shared" si="215"/>
        <v>0</v>
      </c>
      <c r="AI125" s="540">
        <f t="shared" si="215"/>
        <v>0</v>
      </c>
      <c r="AJ125" s="540">
        <f t="shared" si="215"/>
        <v>0</v>
      </c>
      <c r="AK125" s="540">
        <f t="shared" si="215"/>
        <v>0</v>
      </c>
      <c r="AL125" s="540">
        <f t="shared" si="215"/>
        <v>0</v>
      </c>
      <c r="AM125" s="540">
        <f t="shared" si="215"/>
        <v>0</v>
      </c>
      <c r="AN125" s="540">
        <f t="shared" si="215"/>
        <v>0</v>
      </c>
    </row>
    <row r="126" spans="1:41" ht="15.75">
      <c r="A126" s="549" t="s">
        <v>178</v>
      </c>
      <c r="B126" s="549" t="s">
        <v>179</v>
      </c>
      <c r="C126" s="549" t="s">
        <v>180</v>
      </c>
      <c r="D126" s="73" t="s">
        <v>181</v>
      </c>
      <c r="E126" s="550">
        <v>1920000</v>
      </c>
      <c r="F126" s="550"/>
      <c r="G126" s="550">
        <v>0</v>
      </c>
      <c r="H126" s="550">
        <v>0</v>
      </c>
      <c r="I126" s="550">
        <v>0</v>
      </c>
      <c r="J126" s="550">
        <f t="shared" ref="J126:J130" si="216">L126+O126</f>
        <v>0</v>
      </c>
      <c r="K126" s="550">
        <f t="shared" ref="K126:K130" si="217">O126</f>
        <v>0</v>
      </c>
      <c r="L126" s="550">
        <v>0</v>
      </c>
      <c r="M126" s="550">
        <v>0</v>
      </c>
      <c r="N126" s="550">
        <v>0</v>
      </c>
      <c r="O126" s="550">
        <v>0</v>
      </c>
      <c r="P126" s="550">
        <f t="shared" ref="P126:P130" si="218">E126+J126</f>
        <v>1920000</v>
      </c>
      <c r="Q126" s="544">
        <f>E126+AC126</f>
        <v>1920000</v>
      </c>
      <c r="R126" s="551"/>
      <c r="S126" s="551">
        <v>0</v>
      </c>
      <c r="T126" s="551">
        <v>0</v>
      </c>
      <c r="U126" s="551">
        <v>0</v>
      </c>
      <c r="V126" s="544">
        <f t="shared" ref="V126" si="219">X126+AA126</f>
        <v>0</v>
      </c>
      <c r="W126" s="551">
        <f t="shared" ref="W126" si="220">AA126</f>
        <v>0</v>
      </c>
      <c r="X126" s="551">
        <v>0</v>
      </c>
      <c r="Y126" s="551">
        <v>0</v>
      </c>
      <c r="Z126" s="551">
        <v>0</v>
      </c>
      <c r="AA126" s="551">
        <v>0</v>
      </c>
      <c r="AB126" s="544">
        <f t="shared" ref="AB126" si="221">Q126+V126</f>
        <v>1920000</v>
      </c>
      <c r="AC126" s="546"/>
      <c r="AD126" s="546"/>
      <c r="AE126" s="546">
        <v>0</v>
      </c>
      <c r="AF126" s="546">
        <v>0</v>
      </c>
      <c r="AG126" s="546">
        <v>0</v>
      </c>
      <c r="AH126" s="546">
        <f t="shared" ref="AH126" si="222">AJ126+AM126</f>
        <v>0</v>
      </c>
      <c r="AI126" s="546">
        <f t="shared" ref="AI126" si="223">AM126</f>
        <v>0</v>
      </c>
      <c r="AJ126" s="546">
        <v>0</v>
      </c>
      <c r="AK126" s="546">
        <v>0</v>
      </c>
      <c r="AL126" s="546">
        <v>0</v>
      </c>
      <c r="AM126" s="546">
        <v>0</v>
      </c>
      <c r="AN126" s="546">
        <f t="shared" ref="AN126" si="224">AC126+AH126</f>
        <v>0</v>
      </c>
    </row>
    <row r="127" spans="1:41" ht="15.6" customHeight="1">
      <c r="A127" s="552">
        <v>3719000</v>
      </c>
      <c r="B127" s="552">
        <v>9000</v>
      </c>
      <c r="C127" s="536"/>
      <c r="D127" s="72" t="s">
        <v>517</v>
      </c>
      <c r="E127" s="538">
        <f t="shared" ref="E127:I127" si="225">E130+E129</f>
        <v>395000</v>
      </c>
      <c r="F127" s="538">
        <f>F130+F129+F128</f>
        <v>395000</v>
      </c>
      <c r="G127" s="538">
        <f t="shared" si="225"/>
        <v>0</v>
      </c>
      <c r="H127" s="538">
        <f t="shared" si="225"/>
        <v>0</v>
      </c>
      <c r="I127" s="538">
        <f t="shared" si="225"/>
        <v>0</v>
      </c>
      <c r="J127" s="538">
        <f>J130+J129+J128</f>
        <v>1299900</v>
      </c>
      <c r="K127" s="538">
        <f>K130+K129+K128</f>
        <v>1299900</v>
      </c>
      <c r="L127" s="538">
        <f t="shared" ref="L127:P127" si="226">L130+L129+L128</f>
        <v>0</v>
      </c>
      <c r="M127" s="538">
        <f t="shared" si="226"/>
        <v>0</v>
      </c>
      <c r="N127" s="538">
        <f t="shared" si="226"/>
        <v>0</v>
      </c>
      <c r="O127" s="538">
        <f t="shared" si="226"/>
        <v>1299900</v>
      </c>
      <c r="P127" s="538">
        <f t="shared" si="226"/>
        <v>1694900</v>
      </c>
      <c r="Q127" s="538">
        <f t="shared" ref="Q127" si="227">Q130+Q129</f>
        <v>0</v>
      </c>
      <c r="R127" s="538">
        <f t="shared" ref="R127" si="228">R130+R129</f>
        <v>0</v>
      </c>
      <c r="S127" s="538">
        <f t="shared" ref="S127" si="229">S130+S129</f>
        <v>0</v>
      </c>
      <c r="T127" s="538">
        <f t="shared" ref="T127" si="230">T130+T129</f>
        <v>0</v>
      </c>
      <c r="U127" s="538">
        <f t="shared" ref="U127:V127" si="231">U130+U129</f>
        <v>0</v>
      </c>
      <c r="V127" s="538">
        <f t="shared" si="231"/>
        <v>0</v>
      </c>
      <c r="W127" s="538">
        <f t="shared" ref="W127" si="232">W130+W129</f>
        <v>0</v>
      </c>
      <c r="X127" s="538">
        <f t="shared" ref="X127" si="233">X130+X129</f>
        <v>0</v>
      </c>
      <c r="Y127" s="538">
        <f t="shared" ref="Y127" si="234">Y130+Y129</f>
        <v>0</v>
      </c>
      <c r="Z127" s="538">
        <f t="shared" ref="Z127" si="235">Z130+Z129</f>
        <v>0</v>
      </c>
      <c r="AA127" s="538">
        <f t="shared" ref="AA127:AB127" si="236">AA130+AA129</f>
        <v>0</v>
      </c>
      <c r="AB127" s="538">
        <f t="shared" si="236"/>
        <v>0</v>
      </c>
      <c r="AC127" s="538">
        <f t="shared" ref="AC127" si="237">AC130+AC129</f>
        <v>0</v>
      </c>
      <c r="AD127" s="538">
        <f t="shared" ref="AD127" si="238">AD130+AD129</f>
        <v>0</v>
      </c>
      <c r="AE127" s="538">
        <f t="shared" ref="AE127" si="239">AE130+AE129</f>
        <v>0</v>
      </c>
      <c r="AF127" s="538">
        <f t="shared" ref="AF127" si="240">AF130+AF129</f>
        <v>0</v>
      </c>
      <c r="AG127" s="538">
        <f t="shared" ref="AG127:AH127" si="241">AG130+AG129</f>
        <v>0</v>
      </c>
      <c r="AH127" s="538">
        <f t="shared" si="241"/>
        <v>0</v>
      </c>
      <c r="AI127" s="538">
        <f t="shared" ref="AI127" si="242">AI130+AI129</f>
        <v>0</v>
      </c>
      <c r="AJ127" s="538">
        <f t="shared" ref="AJ127" si="243">AJ130+AJ129</f>
        <v>0</v>
      </c>
      <c r="AK127" s="538">
        <f t="shared" ref="AK127" si="244">AK130+AK129</f>
        <v>0</v>
      </c>
      <c r="AL127" s="538">
        <f t="shared" ref="AL127" si="245">AL130+AL129</f>
        <v>0</v>
      </c>
      <c r="AM127" s="538">
        <f t="shared" ref="AM127:AN127" si="246">AM130+AM129</f>
        <v>0</v>
      </c>
      <c r="AN127" s="538">
        <f t="shared" si="246"/>
        <v>0</v>
      </c>
      <c r="AO127" s="538">
        <f t="shared" ref="AO127" si="247">AO130+AO129</f>
        <v>0</v>
      </c>
    </row>
    <row r="128" spans="1:41" ht="23.25" customHeight="1">
      <c r="A128" s="555">
        <v>3719770</v>
      </c>
      <c r="B128" s="555">
        <v>9770</v>
      </c>
      <c r="C128" s="73" t="s">
        <v>192</v>
      </c>
      <c r="D128" s="332" t="s">
        <v>588</v>
      </c>
      <c r="E128" s="550">
        <f t="shared" ref="E128:E130" si="248">F128+I128</f>
        <v>0</v>
      </c>
      <c r="F128" s="550"/>
      <c r="G128" s="550"/>
      <c r="H128" s="538"/>
      <c r="I128" s="538"/>
      <c r="J128" s="550">
        <f t="shared" si="216"/>
        <v>100000</v>
      </c>
      <c r="K128" s="550">
        <f t="shared" si="217"/>
        <v>100000</v>
      </c>
      <c r="L128" s="538"/>
      <c r="M128" s="538"/>
      <c r="N128" s="538"/>
      <c r="O128" s="550">
        <v>100000</v>
      </c>
      <c r="P128" s="550">
        <f t="shared" si="218"/>
        <v>100000</v>
      </c>
      <c r="Q128" s="538"/>
      <c r="R128" s="538"/>
      <c r="S128" s="538"/>
      <c r="T128" s="538"/>
      <c r="U128" s="538"/>
      <c r="V128" s="538"/>
      <c r="W128" s="538"/>
      <c r="X128" s="538"/>
      <c r="Y128" s="538"/>
      <c r="Z128" s="538"/>
      <c r="AA128" s="538"/>
      <c r="AB128" s="538"/>
      <c r="AC128" s="538"/>
      <c r="AD128" s="538"/>
      <c r="AE128" s="538"/>
      <c r="AF128" s="538"/>
      <c r="AG128" s="538"/>
      <c r="AH128" s="538"/>
      <c r="AI128" s="538"/>
      <c r="AJ128" s="538"/>
      <c r="AK128" s="538"/>
      <c r="AL128" s="538"/>
      <c r="AM128" s="538"/>
      <c r="AN128" s="538"/>
      <c r="AO128" s="633"/>
    </row>
    <row r="129" spans="1:40" ht="66" customHeight="1">
      <c r="A129" s="555">
        <v>3719800</v>
      </c>
      <c r="B129" s="555">
        <v>9800</v>
      </c>
      <c r="C129" s="554" t="s">
        <v>192</v>
      </c>
      <c r="D129" s="332" t="s">
        <v>551</v>
      </c>
      <c r="E129" s="550">
        <f t="shared" si="248"/>
        <v>395000</v>
      </c>
      <c r="F129" s="550">
        <v>395000</v>
      </c>
      <c r="G129" s="538"/>
      <c r="H129" s="538"/>
      <c r="I129" s="538"/>
      <c r="J129" s="550">
        <f t="shared" si="216"/>
        <v>1199900</v>
      </c>
      <c r="K129" s="550">
        <f t="shared" si="217"/>
        <v>1199900</v>
      </c>
      <c r="L129" s="538"/>
      <c r="M129" s="538"/>
      <c r="N129" s="538"/>
      <c r="O129" s="550">
        <v>1199900</v>
      </c>
      <c r="P129" s="550">
        <f t="shared" si="218"/>
        <v>1594900</v>
      </c>
      <c r="Q129" s="539"/>
      <c r="R129" s="539"/>
      <c r="S129" s="539"/>
      <c r="T129" s="539"/>
      <c r="U129" s="539"/>
      <c r="V129" s="539"/>
      <c r="W129" s="539"/>
      <c r="X129" s="539"/>
      <c r="Y129" s="539"/>
      <c r="Z129" s="539"/>
      <c r="AA129" s="539"/>
      <c r="AB129" s="539"/>
      <c r="AC129" s="540"/>
      <c r="AD129" s="540"/>
      <c r="AE129" s="540"/>
      <c r="AF129" s="540"/>
      <c r="AG129" s="540"/>
      <c r="AH129" s="540"/>
      <c r="AI129" s="540"/>
      <c r="AJ129" s="540"/>
      <c r="AK129" s="540"/>
      <c r="AL129" s="540"/>
      <c r="AM129" s="540"/>
      <c r="AN129" s="540"/>
    </row>
    <row r="130" spans="1:40" ht="159.6" hidden="1" customHeight="1">
      <c r="A130" s="555">
        <v>3719820</v>
      </c>
      <c r="B130" s="555">
        <v>9820</v>
      </c>
      <c r="C130" s="554" t="s">
        <v>192</v>
      </c>
      <c r="D130" s="332" t="s">
        <v>548</v>
      </c>
      <c r="E130" s="550">
        <f t="shared" si="248"/>
        <v>0</v>
      </c>
      <c r="F130" s="550"/>
      <c r="G130" s="550"/>
      <c r="H130" s="550"/>
      <c r="I130" s="550"/>
      <c r="J130" s="550">
        <f t="shared" si="216"/>
        <v>0</v>
      </c>
      <c r="K130" s="550">
        <f t="shared" si="217"/>
        <v>0</v>
      </c>
      <c r="L130" s="550"/>
      <c r="M130" s="550"/>
      <c r="N130" s="550"/>
      <c r="O130" s="550">
        <v>0</v>
      </c>
      <c r="P130" s="550">
        <f t="shared" si="218"/>
        <v>0</v>
      </c>
      <c r="Q130" s="544">
        <f t="shared" ref="Q130" si="249">R130+U130</f>
        <v>0</v>
      </c>
      <c r="R130" s="551"/>
      <c r="S130" s="551"/>
      <c r="T130" s="551"/>
      <c r="U130" s="551"/>
      <c r="V130" s="544">
        <f t="shared" ref="V130" si="250">X130+AA130</f>
        <v>0</v>
      </c>
      <c r="W130" s="551">
        <f t="shared" ref="W130" si="251">AA130</f>
        <v>0</v>
      </c>
      <c r="X130" s="551"/>
      <c r="Y130" s="551"/>
      <c r="Z130" s="551"/>
      <c r="AA130" s="551"/>
      <c r="AB130" s="544">
        <f t="shared" ref="AB130" si="252">Q130+V130</f>
        <v>0</v>
      </c>
      <c r="AC130" s="546">
        <f t="shared" ref="AC130" si="253">AD130+AG130</f>
        <v>0</v>
      </c>
      <c r="AD130" s="546"/>
      <c r="AE130" s="546"/>
      <c r="AF130" s="546"/>
      <c r="AG130" s="546"/>
      <c r="AH130" s="546">
        <f t="shared" ref="AH130" si="254">AJ130+AM130</f>
        <v>0</v>
      </c>
      <c r="AI130" s="546">
        <f t="shared" ref="AI130" si="255">AM130</f>
        <v>0</v>
      </c>
      <c r="AJ130" s="546"/>
      <c r="AK130" s="546"/>
      <c r="AL130" s="546"/>
      <c r="AM130" s="546"/>
      <c r="AN130" s="546">
        <f t="shared" ref="AN130" si="256">AC130+AH130</f>
        <v>0</v>
      </c>
    </row>
    <row r="131" spans="1:40" ht="15.75">
      <c r="A131" s="575" t="s">
        <v>182</v>
      </c>
      <c r="B131" s="576" t="s">
        <v>182</v>
      </c>
      <c r="C131" s="576" t="s">
        <v>182</v>
      </c>
      <c r="D131" s="576"/>
      <c r="E131" s="538">
        <f t="shared" ref="E131:AN131" si="257">E17+E54+E80+E86+E96+E101+E122</f>
        <v>395859374</v>
      </c>
      <c r="F131" s="538">
        <f t="shared" si="257"/>
        <v>374866514</v>
      </c>
      <c r="G131" s="538">
        <f t="shared" si="257"/>
        <v>242279120</v>
      </c>
      <c r="H131" s="538">
        <f t="shared" si="257"/>
        <v>39004570</v>
      </c>
      <c r="I131" s="538">
        <f t="shared" si="257"/>
        <v>19072860</v>
      </c>
      <c r="J131" s="538">
        <f t="shared" si="257"/>
        <v>29350292.289999999</v>
      </c>
      <c r="K131" s="538">
        <f t="shared" si="257"/>
        <v>22237752</v>
      </c>
      <c r="L131" s="538">
        <f t="shared" si="257"/>
        <v>6896420</v>
      </c>
      <c r="M131" s="538">
        <f t="shared" si="257"/>
        <v>923450</v>
      </c>
      <c r="N131" s="538">
        <f t="shared" si="257"/>
        <v>35400</v>
      </c>
      <c r="O131" s="538">
        <f t="shared" si="257"/>
        <v>22453872.289999999</v>
      </c>
      <c r="P131" s="538">
        <f t="shared" si="257"/>
        <v>425209666.28999996</v>
      </c>
      <c r="Q131" s="539">
        <f t="shared" si="257"/>
        <v>393157789.29000002</v>
      </c>
      <c r="R131" s="539">
        <f t="shared" si="257"/>
        <v>371898309</v>
      </c>
      <c r="S131" s="539">
        <f t="shared" si="257"/>
        <v>242279120</v>
      </c>
      <c r="T131" s="539">
        <f t="shared" si="257"/>
        <v>39004570</v>
      </c>
      <c r="U131" s="539">
        <f t="shared" si="257"/>
        <v>19339480.289999999</v>
      </c>
      <c r="V131" s="539">
        <f t="shared" si="257"/>
        <v>25447620</v>
      </c>
      <c r="W131" s="539">
        <f t="shared" si="257"/>
        <v>19239200</v>
      </c>
      <c r="X131" s="539">
        <f t="shared" si="257"/>
        <v>6208420</v>
      </c>
      <c r="Y131" s="539">
        <f t="shared" si="257"/>
        <v>923450</v>
      </c>
      <c r="Z131" s="539">
        <f t="shared" si="257"/>
        <v>35400</v>
      </c>
      <c r="AA131" s="539">
        <f t="shared" si="257"/>
        <v>19239200</v>
      </c>
      <c r="AB131" s="539">
        <f t="shared" si="257"/>
        <v>418605409.28999996</v>
      </c>
      <c r="AC131" s="540">
        <f t="shared" si="257"/>
        <v>0</v>
      </c>
      <c r="AD131" s="540">
        <f t="shared" si="257"/>
        <v>0</v>
      </c>
      <c r="AE131" s="540">
        <f t="shared" si="257"/>
        <v>0</v>
      </c>
      <c r="AF131" s="540">
        <f t="shared" si="257"/>
        <v>0</v>
      </c>
      <c r="AG131" s="540">
        <f t="shared" si="257"/>
        <v>0</v>
      </c>
      <c r="AH131" s="540">
        <f t="shared" si="257"/>
        <v>0</v>
      </c>
      <c r="AI131" s="540">
        <f t="shared" si="257"/>
        <v>0</v>
      </c>
      <c r="AJ131" s="540">
        <f t="shared" si="257"/>
        <v>0</v>
      </c>
      <c r="AK131" s="540">
        <f t="shared" si="257"/>
        <v>0</v>
      </c>
      <c r="AL131" s="540">
        <f t="shared" si="257"/>
        <v>0</v>
      </c>
      <c r="AM131" s="540">
        <f t="shared" si="257"/>
        <v>0</v>
      </c>
      <c r="AN131" s="540">
        <f t="shared" si="257"/>
        <v>0</v>
      </c>
    </row>
    <row r="132" spans="1:40" ht="18.75">
      <c r="A132" s="13"/>
      <c r="B132" s="13"/>
      <c r="C132" s="13"/>
      <c r="D132" s="599" t="s">
        <v>519</v>
      </c>
      <c r="E132" s="13"/>
      <c r="F132" s="13"/>
      <c r="G132" s="13"/>
      <c r="H132" s="13"/>
      <c r="I132" s="13"/>
      <c r="J132" s="13"/>
      <c r="K132" s="13"/>
      <c r="L132" s="13"/>
      <c r="M132" s="599" t="s">
        <v>554</v>
      </c>
      <c r="N132" s="13"/>
      <c r="O132" s="13"/>
      <c r="P132" s="13"/>
    </row>
    <row r="133" spans="1:40" ht="15.75">
      <c r="A133" s="685"/>
      <c r="B133" s="685"/>
      <c r="C133" s="685"/>
      <c r="D133" s="685"/>
      <c r="E133" s="685"/>
      <c r="F133" s="685"/>
      <c r="G133" s="685"/>
      <c r="H133" s="685"/>
      <c r="I133" s="685"/>
      <c r="J133" s="685"/>
      <c r="K133" s="685"/>
      <c r="L133" s="685"/>
      <c r="M133" s="685"/>
      <c r="N133" s="685"/>
      <c r="O133" s="685"/>
      <c r="P133" s="685"/>
    </row>
    <row r="134" spans="1:40" ht="18.75">
      <c r="A134" s="13"/>
      <c r="B134" s="13"/>
      <c r="C134" s="13"/>
      <c r="E134" s="599"/>
      <c r="H134" s="13"/>
      <c r="I134" s="13"/>
      <c r="J134" s="13"/>
      <c r="K134" s="13"/>
      <c r="L134" s="13"/>
      <c r="N134" s="13"/>
      <c r="O134" s="13"/>
      <c r="P134" s="13"/>
    </row>
    <row r="135" spans="1:40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</sheetData>
  <mergeCells count="56">
    <mergeCell ref="AF14:AF15"/>
    <mergeCell ref="AK14:AK15"/>
    <mergeCell ref="AL14:AL15"/>
    <mergeCell ref="AG13:AG15"/>
    <mergeCell ref="AH13:AH15"/>
    <mergeCell ref="A133:P133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R7:Y7"/>
    <mergeCell ref="Q12:U12"/>
    <mergeCell ref="V12:AA12"/>
    <mergeCell ref="M13:N13"/>
    <mergeCell ref="M14:M15"/>
    <mergeCell ref="N14:N15"/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</mergeCells>
  <conditionalFormatting sqref="D29:D30">
    <cfRule type="expression" dxfId="6" priority="6" stopIfTrue="1">
      <formula>B29=1</formula>
    </cfRule>
  </conditionalFormatting>
  <conditionalFormatting sqref="D69">
    <cfRule type="expression" dxfId="5" priority="5" stopIfTrue="1">
      <formula>B69=1</formula>
    </cfRule>
  </conditionalFormatting>
  <conditionalFormatting sqref="D70 D73">
    <cfRule type="expression" dxfId="4" priority="4" stopIfTrue="1">
      <formula>B70=1</formula>
    </cfRule>
  </conditionalFormatting>
  <conditionalFormatting sqref="D111:D117">
    <cfRule type="expression" dxfId="3" priority="3" stopIfTrue="1">
      <formula>B111=1</formula>
    </cfRule>
  </conditionalFormatting>
  <conditionalFormatting sqref="D118:D121">
    <cfRule type="expression" dxfId="2" priority="2" stopIfTrue="1">
      <formula>B118=1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687" t="s">
        <v>294</v>
      </c>
      <c r="O1" s="687"/>
      <c r="P1" s="687"/>
      <c r="Q1" s="77"/>
    </row>
    <row r="2" spans="1:17" s="74" customFormat="1" ht="56.25" customHeight="1">
      <c r="B2" s="78"/>
      <c r="C2" s="78"/>
      <c r="M2" s="76"/>
      <c r="N2" s="687" t="s">
        <v>330</v>
      </c>
      <c r="O2" s="687"/>
      <c r="P2" s="687"/>
      <c r="Q2" s="77"/>
    </row>
    <row r="3" spans="1:17" s="74" customFormat="1" ht="17.25" customHeight="1">
      <c r="B3" s="79"/>
      <c r="C3" s="79"/>
      <c r="M3" s="76"/>
      <c r="N3" s="687" t="s">
        <v>433</v>
      </c>
      <c r="O3" s="687"/>
      <c r="P3" s="687"/>
      <c r="Q3" s="77"/>
    </row>
    <row r="4" spans="1:17" s="74" customFormat="1" ht="22.5" customHeight="1">
      <c r="B4" s="688" t="s">
        <v>436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77"/>
    </row>
    <row r="5" spans="1:17" s="74" customFormat="1" ht="22.5" customHeight="1">
      <c r="A5" s="689" t="s">
        <v>1</v>
      </c>
      <c r="B5" s="68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686" t="s">
        <v>2</v>
      </c>
      <c r="B6" s="68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697" t="s">
        <v>296</v>
      </c>
      <c r="B8" s="690" t="s">
        <v>297</v>
      </c>
      <c r="C8" s="690" t="s">
        <v>298</v>
      </c>
      <c r="D8" s="691" t="s">
        <v>299</v>
      </c>
      <c r="E8" s="694" t="s">
        <v>300</v>
      </c>
      <c r="F8" s="694"/>
      <c r="G8" s="694"/>
      <c r="H8" s="694"/>
      <c r="I8" s="694" t="s">
        <v>301</v>
      </c>
      <c r="J8" s="694"/>
      <c r="K8" s="694"/>
      <c r="L8" s="694"/>
      <c r="M8" s="694" t="s">
        <v>302</v>
      </c>
      <c r="N8" s="694"/>
      <c r="O8" s="694"/>
      <c r="P8" s="694"/>
      <c r="Q8" s="77"/>
    </row>
    <row r="9" spans="1:17" s="82" customFormat="1" ht="18.600000000000001" customHeight="1">
      <c r="A9" s="698"/>
      <c r="B9" s="690"/>
      <c r="C9" s="690"/>
      <c r="D9" s="692"/>
      <c r="E9" s="690" t="s">
        <v>8</v>
      </c>
      <c r="F9" s="690" t="s">
        <v>303</v>
      </c>
      <c r="G9" s="690"/>
      <c r="H9" s="690" t="s">
        <v>17</v>
      </c>
      <c r="I9" s="690" t="s">
        <v>8</v>
      </c>
      <c r="J9" s="690" t="s">
        <v>303</v>
      </c>
      <c r="K9" s="690"/>
      <c r="L9" s="690" t="s">
        <v>17</v>
      </c>
      <c r="M9" s="690" t="s">
        <v>8</v>
      </c>
      <c r="N9" s="690" t="s">
        <v>303</v>
      </c>
      <c r="O9" s="690"/>
      <c r="P9" s="690" t="s">
        <v>17</v>
      </c>
      <c r="Q9" s="77"/>
    </row>
    <row r="10" spans="1:17" s="82" customFormat="1" ht="18" customHeight="1">
      <c r="A10" s="698"/>
      <c r="B10" s="690"/>
      <c r="C10" s="690"/>
      <c r="D10" s="692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83"/>
    </row>
    <row r="11" spans="1:17" s="82" customFormat="1" ht="28.9" customHeight="1">
      <c r="A11" s="698"/>
      <c r="B11" s="690"/>
      <c r="C11" s="690"/>
      <c r="D11" s="692"/>
      <c r="E11" s="690"/>
      <c r="F11" s="690" t="s">
        <v>198</v>
      </c>
      <c r="G11" s="690" t="s">
        <v>304</v>
      </c>
      <c r="H11" s="690"/>
      <c r="I11" s="690"/>
      <c r="J11" s="690" t="s">
        <v>198</v>
      </c>
      <c r="K11" s="690" t="s">
        <v>304</v>
      </c>
      <c r="L11" s="690"/>
      <c r="M11" s="690"/>
      <c r="N11" s="690" t="s">
        <v>198</v>
      </c>
      <c r="O11" s="690" t="s">
        <v>304</v>
      </c>
      <c r="P11" s="690"/>
      <c r="Q11" s="83"/>
    </row>
    <row r="12" spans="1:17" s="82" customFormat="1" ht="194.25" customHeight="1">
      <c r="A12" s="699"/>
      <c r="B12" s="690"/>
      <c r="C12" s="690"/>
      <c r="D12" s="693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429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695" t="s">
        <v>394</v>
      </c>
      <c r="B19" s="695"/>
      <c r="C19" s="695"/>
      <c r="D19" s="695"/>
      <c r="E19" s="398"/>
      <c r="F19" s="101"/>
      <c r="G19" s="102"/>
      <c r="H19" s="399"/>
      <c r="I19" s="459" t="s">
        <v>393</v>
      </c>
      <c r="J19" s="399"/>
      <c r="L19" s="103"/>
      <c r="M19" s="103"/>
      <c r="N19" s="103"/>
      <c r="O19" s="696"/>
      <c r="P19" s="696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  <mergeCell ref="C8:C12"/>
    <mergeCell ref="D8:D12"/>
    <mergeCell ref="E8:H8"/>
    <mergeCell ref="I8:L8"/>
    <mergeCell ref="F11:F12"/>
    <mergeCell ref="G11:G12"/>
    <mergeCell ref="J11:J12"/>
    <mergeCell ref="K11:K12"/>
    <mergeCell ref="A6:B6"/>
    <mergeCell ref="N1:P1"/>
    <mergeCell ref="N2:P2"/>
    <mergeCell ref="N3:P3"/>
    <mergeCell ref="B4:P4"/>
    <mergeCell ref="A5:B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60"/>
  <sheetViews>
    <sheetView topLeftCell="A49" workbookViewId="0">
      <selection activeCell="A4" sqref="A4:D4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5" max="5" width="16.42578125" customWidth="1"/>
    <col min="6" max="6" width="17" hidden="1" customWidth="1"/>
    <col min="7" max="15" width="17" customWidth="1"/>
    <col min="16" max="17" width="16.7109375" customWidth="1"/>
    <col min="18" max="18" width="19.7109375" customWidth="1"/>
    <col min="19" max="21" width="9.28515625" style="170" customWidth="1"/>
    <col min="22" max="22" width="17.7109375" style="170" customWidth="1"/>
    <col min="23" max="26" width="9.28515625" style="170" customWidth="1"/>
    <col min="257" max="258" width="26.140625" customWidth="1"/>
    <col min="259" max="259" width="68.140625" customWidth="1"/>
    <col min="260" max="260" width="21.140625" customWidth="1"/>
    <col min="261" max="261" width="16.42578125" customWidth="1"/>
    <col min="262" max="262" width="0" hidden="1" customWidth="1"/>
    <col min="263" max="271" width="17" customWidth="1"/>
    <col min="272" max="273" width="16.7109375" customWidth="1"/>
    <col min="274" max="274" width="19.7109375" customWidth="1"/>
    <col min="275" max="277" width="9.28515625" customWidth="1"/>
    <col min="278" max="278" width="17.7109375" customWidth="1"/>
    <col min="279" max="282" width="9.28515625" customWidth="1"/>
    <col min="513" max="514" width="26.140625" customWidth="1"/>
    <col min="515" max="515" width="68.140625" customWidth="1"/>
    <col min="516" max="516" width="21.140625" customWidth="1"/>
    <col min="517" max="517" width="16.42578125" customWidth="1"/>
    <col min="518" max="518" width="0" hidden="1" customWidth="1"/>
    <col min="519" max="527" width="17" customWidth="1"/>
    <col min="528" max="529" width="16.7109375" customWidth="1"/>
    <col min="530" max="530" width="19.7109375" customWidth="1"/>
    <col min="531" max="533" width="9.28515625" customWidth="1"/>
    <col min="534" max="534" width="17.7109375" customWidth="1"/>
    <col min="535" max="538" width="9.28515625" customWidth="1"/>
    <col min="769" max="770" width="26.140625" customWidth="1"/>
    <col min="771" max="771" width="68.140625" customWidth="1"/>
    <col min="772" max="772" width="21.140625" customWidth="1"/>
    <col min="773" max="773" width="16.42578125" customWidth="1"/>
    <col min="774" max="774" width="0" hidden="1" customWidth="1"/>
    <col min="775" max="783" width="17" customWidth="1"/>
    <col min="784" max="785" width="16.7109375" customWidth="1"/>
    <col min="786" max="786" width="19.7109375" customWidth="1"/>
    <col min="787" max="789" width="9.28515625" customWidth="1"/>
    <col min="790" max="790" width="17.7109375" customWidth="1"/>
    <col min="791" max="794" width="9.28515625" customWidth="1"/>
    <col min="1025" max="1026" width="26.140625" customWidth="1"/>
    <col min="1027" max="1027" width="68.140625" customWidth="1"/>
    <col min="1028" max="1028" width="21.140625" customWidth="1"/>
    <col min="1029" max="1029" width="16.42578125" customWidth="1"/>
    <col min="1030" max="1030" width="0" hidden="1" customWidth="1"/>
    <col min="1031" max="1039" width="17" customWidth="1"/>
    <col min="1040" max="1041" width="16.7109375" customWidth="1"/>
    <col min="1042" max="1042" width="19.7109375" customWidth="1"/>
    <col min="1043" max="1045" width="9.28515625" customWidth="1"/>
    <col min="1046" max="1046" width="17.7109375" customWidth="1"/>
    <col min="1047" max="1050" width="9.28515625" customWidth="1"/>
    <col min="1281" max="1282" width="26.140625" customWidth="1"/>
    <col min="1283" max="1283" width="68.140625" customWidth="1"/>
    <col min="1284" max="1284" width="21.140625" customWidth="1"/>
    <col min="1285" max="1285" width="16.42578125" customWidth="1"/>
    <col min="1286" max="1286" width="0" hidden="1" customWidth="1"/>
    <col min="1287" max="1295" width="17" customWidth="1"/>
    <col min="1296" max="1297" width="16.7109375" customWidth="1"/>
    <col min="1298" max="1298" width="19.7109375" customWidth="1"/>
    <col min="1299" max="1301" width="9.28515625" customWidth="1"/>
    <col min="1302" max="1302" width="17.7109375" customWidth="1"/>
    <col min="1303" max="1306" width="9.28515625" customWidth="1"/>
    <col min="1537" max="1538" width="26.140625" customWidth="1"/>
    <col min="1539" max="1539" width="68.140625" customWidth="1"/>
    <col min="1540" max="1540" width="21.140625" customWidth="1"/>
    <col min="1541" max="1541" width="16.42578125" customWidth="1"/>
    <col min="1542" max="1542" width="0" hidden="1" customWidth="1"/>
    <col min="1543" max="1551" width="17" customWidth="1"/>
    <col min="1552" max="1553" width="16.7109375" customWidth="1"/>
    <col min="1554" max="1554" width="19.7109375" customWidth="1"/>
    <col min="1555" max="1557" width="9.28515625" customWidth="1"/>
    <col min="1558" max="1558" width="17.7109375" customWidth="1"/>
    <col min="1559" max="1562" width="9.28515625" customWidth="1"/>
    <col min="1793" max="1794" width="26.140625" customWidth="1"/>
    <col min="1795" max="1795" width="68.140625" customWidth="1"/>
    <col min="1796" max="1796" width="21.140625" customWidth="1"/>
    <col min="1797" max="1797" width="16.42578125" customWidth="1"/>
    <col min="1798" max="1798" width="0" hidden="1" customWidth="1"/>
    <col min="1799" max="1807" width="17" customWidth="1"/>
    <col min="1808" max="1809" width="16.7109375" customWidth="1"/>
    <col min="1810" max="1810" width="19.7109375" customWidth="1"/>
    <col min="1811" max="1813" width="9.28515625" customWidth="1"/>
    <col min="1814" max="1814" width="17.7109375" customWidth="1"/>
    <col min="1815" max="1818" width="9.28515625" customWidth="1"/>
    <col min="2049" max="2050" width="26.140625" customWidth="1"/>
    <col min="2051" max="2051" width="68.140625" customWidth="1"/>
    <col min="2052" max="2052" width="21.140625" customWidth="1"/>
    <col min="2053" max="2053" width="16.42578125" customWidth="1"/>
    <col min="2054" max="2054" width="0" hidden="1" customWidth="1"/>
    <col min="2055" max="2063" width="17" customWidth="1"/>
    <col min="2064" max="2065" width="16.7109375" customWidth="1"/>
    <col min="2066" max="2066" width="19.7109375" customWidth="1"/>
    <col min="2067" max="2069" width="9.28515625" customWidth="1"/>
    <col min="2070" max="2070" width="17.7109375" customWidth="1"/>
    <col min="2071" max="2074" width="9.28515625" customWidth="1"/>
    <col min="2305" max="2306" width="26.140625" customWidth="1"/>
    <col min="2307" max="2307" width="68.140625" customWidth="1"/>
    <col min="2308" max="2308" width="21.140625" customWidth="1"/>
    <col min="2309" max="2309" width="16.42578125" customWidth="1"/>
    <col min="2310" max="2310" width="0" hidden="1" customWidth="1"/>
    <col min="2311" max="2319" width="17" customWidth="1"/>
    <col min="2320" max="2321" width="16.7109375" customWidth="1"/>
    <col min="2322" max="2322" width="19.7109375" customWidth="1"/>
    <col min="2323" max="2325" width="9.28515625" customWidth="1"/>
    <col min="2326" max="2326" width="17.7109375" customWidth="1"/>
    <col min="2327" max="2330" width="9.28515625" customWidth="1"/>
    <col min="2561" max="2562" width="26.140625" customWidth="1"/>
    <col min="2563" max="2563" width="68.140625" customWidth="1"/>
    <col min="2564" max="2564" width="21.140625" customWidth="1"/>
    <col min="2565" max="2565" width="16.42578125" customWidth="1"/>
    <col min="2566" max="2566" width="0" hidden="1" customWidth="1"/>
    <col min="2567" max="2575" width="17" customWidth="1"/>
    <col min="2576" max="2577" width="16.7109375" customWidth="1"/>
    <col min="2578" max="2578" width="19.7109375" customWidth="1"/>
    <col min="2579" max="2581" width="9.28515625" customWidth="1"/>
    <col min="2582" max="2582" width="17.7109375" customWidth="1"/>
    <col min="2583" max="2586" width="9.28515625" customWidth="1"/>
    <col min="2817" max="2818" width="26.140625" customWidth="1"/>
    <col min="2819" max="2819" width="68.140625" customWidth="1"/>
    <col min="2820" max="2820" width="21.140625" customWidth="1"/>
    <col min="2821" max="2821" width="16.42578125" customWidth="1"/>
    <col min="2822" max="2822" width="0" hidden="1" customWidth="1"/>
    <col min="2823" max="2831" width="17" customWidth="1"/>
    <col min="2832" max="2833" width="16.7109375" customWidth="1"/>
    <col min="2834" max="2834" width="19.7109375" customWidth="1"/>
    <col min="2835" max="2837" width="9.28515625" customWidth="1"/>
    <col min="2838" max="2838" width="17.7109375" customWidth="1"/>
    <col min="2839" max="2842" width="9.28515625" customWidth="1"/>
    <col min="3073" max="3074" width="26.140625" customWidth="1"/>
    <col min="3075" max="3075" width="68.140625" customWidth="1"/>
    <col min="3076" max="3076" width="21.140625" customWidth="1"/>
    <col min="3077" max="3077" width="16.42578125" customWidth="1"/>
    <col min="3078" max="3078" width="0" hidden="1" customWidth="1"/>
    <col min="3079" max="3087" width="17" customWidth="1"/>
    <col min="3088" max="3089" width="16.7109375" customWidth="1"/>
    <col min="3090" max="3090" width="19.7109375" customWidth="1"/>
    <col min="3091" max="3093" width="9.28515625" customWidth="1"/>
    <col min="3094" max="3094" width="17.7109375" customWidth="1"/>
    <col min="3095" max="3098" width="9.28515625" customWidth="1"/>
    <col min="3329" max="3330" width="26.140625" customWidth="1"/>
    <col min="3331" max="3331" width="68.140625" customWidth="1"/>
    <col min="3332" max="3332" width="21.140625" customWidth="1"/>
    <col min="3333" max="3333" width="16.42578125" customWidth="1"/>
    <col min="3334" max="3334" width="0" hidden="1" customWidth="1"/>
    <col min="3335" max="3343" width="17" customWidth="1"/>
    <col min="3344" max="3345" width="16.7109375" customWidth="1"/>
    <col min="3346" max="3346" width="19.7109375" customWidth="1"/>
    <col min="3347" max="3349" width="9.28515625" customWidth="1"/>
    <col min="3350" max="3350" width="17.7109375" customWidth="1"/>
    <col min="3351" max="3354" width="9.28515625" customWidth="1"/>
    <col min="3585" max="3586" width="26.140625" customWidth="1"/>
    <col min="3587" max="3587" width="68.140625" customWidth="1"/>
    <col min="3588" max="3588" width="21.140625" customWidth="1"/>
    <col min="3589" max="3589" width="16.42578125" customWidth="1"/>
    <col min="3590" max="3590" width="0" hidden="1" customWidth="1"/>
    <col min="3591" max="3599" width="17" customWidth="1"/>
    <col min="3600" max="3601" width="16.7109375" customWidth="1"/>
    <col min="3602" max="3602" width="19.7109375" customWidth="1"/>
    <col min="3603" max="3605" width="9.28515625" customWidth="1"/>
    <col min="3606" max="3606" width="17.7109375" customWidth="1"/>
    <col min="3607" max="3610" width="9.28515625" customWidth="1"/>
    <col min="3841" max="3842" width="26.140625" customWidth="1"/>
    <col min="3843" max="3843" width="68.140625" customWidth="1"/>
    <col min="3844" max="3844" width="21.140625" customWidth="1"/>
    <col min="3845" max="3845" width="16.42578125" customWidth="1"/>
    <col min="3846" max="3846" width="0" hidden="1" customWidth="1"/>
    <col min="3847" max="3855" width="17" customWidth="1"/>
    <col min="3856" max="3857" width="16.7109375" customWidth="1"/>
    <col min="3858" max="3858" width="19.7109375" customWidth="1"/>
    <col min="3859" max="3861" width="9.28515625" customWidth="1"/>
    <col min="3862" max="3862" width="17.7109375" customWidth="1"/>
    <col min="3863" max="3866" width="9.28515625" customWidth="1"/>
    <col min="4097" max="4098" width="26.140625" customWidth="1"/>
    <col min="4099" max="4099" width="68.140625" customWidth="1"/>
    <col min="4100" max="4100" width="21.140625" customWidth="1"/>
    <col min="4101" max="4101" width="16.42578125" customWidth="1"/>
    <col min="4102" max="4102" width="0" hidden="1" customWidth="1"/>
    <col min="4103" max="4111" width="17" customWidth="1"/>
    <col min="4112" max="4113" width="16.7109375" customWidth="1"/>
    <col min="4114" max="4114" width="19.7109375" customWidth="1"/>
    <col min="4115" max="4117" width="9.28515625" customWidth="1"/>
    <col min="4118" max="4118" width="17.7109375" customWidth="1"/>
    <col min="4119" max="4122" width="9.28515625" customWidth="1"/>
    <col min="4353" max="4354" width="26.140625" customWidth="1"/>
    <col min="4355" max="4355" width="68.140625" customWidth="1"/>
    <col min="4356" max="4356" width="21.140625" customWidth="1"/>
    <col min="4357" max="4357" width="16.42578125" customWidth="1"/>
    <col min="4358" max="4358" width="0" hidden="1" customWidth="1"/>
    <col min="4359" max="4367" width="17" customWidth="1"/>
    <col min="4368" max="4369" width="16.7109375" customWidth="1"/>
    <col min="4370" max="4370" width="19.7109375" customWidth="1"/>
    <col min="4371" max="4373" width="9.28515625" customWidth="1"/>
    <col min="4374" max="4374" width="17.7109375" customWidth="1"/>
    <col min="4375" max="4378" width="9.28515625" customWidth="1"/>
    <col min="4609" max="4610" width="26.140625" customWidth="1"/>
    <col min="4611" max="4611" width="68.140625" customWidth="1"/>
    <col min="4612" max="4612" width="21.140625" customWidth="1"/>
    <col min="4613" max="4613" width="16.42578125" customWidth="1"/>
    <col min="4614" max="4614" width="0" hidden="1" customWidth="1"/>
    <col min="4615" max="4623" width="17" customWidth="1"/>
    <col min="4624" max="4625" width="16.7109375" customWidth="1"/>
    <col min="4626" max="4626" width="19.7109375" customWidth="1"/>
    <col min="4627" max="4629" width="9.28515625" customWidth="1"/>
    <col min="4630" max="4630" width="17.7109375" customWidth="1"/>
    <col min="4631" max="4634" width="9.28515625" customWidth="1"/>
    <col min="4865" max="4866" width="26.140625" customWidth="1"/>
    <col min="4867" max="4867" width="68.140625" customWidth="1"/>
    <col min="4868" max="4868" width="21.140625" customWidth="1"/>
    <col min="4869" max="4869" width="16.42578125" customWidth="1"/>
    <col min="4870" max="4870" width="0" hidden="1" customWidth="1"/>
    <col min="4871" max="4879" width="17" customWidth="1"/>
    <col min="4880" max="4881" width="16.7109375" customWidth="1"/>
    <col min="4882" max="4882" width="19.7109375" customWidth="1"/>
    <col min="4883" max="4885" width="9.28515625" customWidth="1"/>
    <col min="4886" max="4886" width="17.7109375" customWidth="1"/>
    <col min="4887" max="4890" width="9.28515625" customWidth="1"/>
    <col min="5121" max="5122" width="26.140625" customWidth="1"/>
    <col min="5123" max="5123" width="68.140625" customWidth="1"/>
    <col min="5124" max="5124" width="21.140625" customWidth="1"/>
    <col min="5125" max="5125" width="16.42578125" customWidth="1"/>
    <col min="5126" max="5126" width="0" hidden="1" customWidth="1"/>
    <col min="5127" max="5135" width="17" customWidth="1"/>
    <col min="5136" max="5137" width="16.7109375" customWidth="1"/>
    <col min="5138" max="5138" width="19.7109375" customWidth="1"/>
    <col min="5139" max="5141" width="9.28515625" customWidth="1"/>
    <col min="5142" max="5142" width="17.7109375" customWidth="1"/>
    <col min="5143" max="5146" width="9.28515625" customWidth="1"/>
    <col min="5377" max="5378" width="26.140625" customWidth="1"/>
    <col min="5379" max="5379" width="68.140625" customWidth="1"/>
    <col min="5380" max="5380" width="21.140625" customWidth="1"/>
    <col min="5381" max="5381" width="16.42578125" customWidth="1"/>
    <col min="5382" max="5382" width="0" hidden="1" customWidth="1"/>
    <col min="5383" max="5391" width="17" customWidth="1"/>
    <col min="5392" max="5393" width="16.7109375" customWidth="1"/>
    <col min="5394" max="5394" width="19.7109375" customWidth="1"/>
    <col min="5395" max="5397" width="9.28515625" customWidth="1"/>
    <col min="5398" max="5398" width="17.7109375" customWidth="1"/>
    <col min="5399" max="5402" width="9.28515625" customWidth="1"/>
    <col min="5633" max="5634" width="26.140625" customWidth="1"/>
    <col min="5635" max="5635" width="68.140625" customWidth="1"/>
    <col min="5636" max="5636" width="21.140625" customWidth="1"/>
    <col min="5637" max="5637" width="16.42578125" customWidth="1"/>
    <col min="5638" max="5638" width="0" hidden="1" customWidth="1"/>
    <col min="5639" max="5647" width="17" customWidth="1"/>
    <col min="5648" max="5649" width="16.7109375" customWidth="1"/>
    <col min="5650" max="5650" width="19.7109375" customWidth="1"/>
    <col min="5651" max="5653" width="9.28515625" customWidth="1"/>
    <col min="5654" max="5654" width="17.7109375" customWidth="1"/>
    <col min="5655" max="5658" width="9.28515625" customWidth="1"/>
    <col min="5889" max="5890" width="26.140625" customWidth="1"/>
    <col min="5891" max="5891" width="68.140625" customWidth="1"/>
    <col min="5892" max="5892" width="21.140625" customWidth="1"/>
    <col min="5893" max="5893" width="16.42578125" customWidth="1"/>
    <col min="5894" max="5894" width="0" hidden="1" customWidth="1"/>
    <col min="5895" max="5903" width="17" customWidth="1"/>
    <col min="5904" max="5905" width="16.7109375" customWidth="1"/>
    <col min="5906" max="5906" width="19.7109375" customWidth="1"/>
    <col min="5907" max="5909" width="9.28515625" customWidth="1"/>
    <col min="5910" max="5910" width="17.7109375" customWidth="1"/>
    <col min="5911" max="5914" width="9.28515625" customWidth="1"/>
    <col min="6145" max="6146" width="26.140625" customWidth="1"/>
    <col min="6147" max="6147" width="68.140625" customWidth="1"/>
    <col min="6148" max="6148" width="21.140625" customWidth="1"/>
    <col min="6149" max="6149" width="16.42578125" customWidth="1"/>
    <col min="6150" max="6150" width="0" hidden="1" customWidth="1"/>
    <col min="6151" max="6159" width="17" customWidth="1"/>
    <col min="6160" max="6161" width="16.7109375" customWidth="1"/>
    <col min="6162" max="6162" width="19.7109375" customWidth="1"/>
    <col min="6163" max="6165" width="9.28515625" customWidth="1"/>
    <col min="6166" max="6166" width="17.7109375" customWidth="1"/>
    <col min="6167" max="6170" width="9.28515625" customWidth="1"/>
    <col min="6401" max="6402" width="26.140625" customWidth="1"/>
    <col min="6403" max="6403" width="68.140625" customWidth="1"/>
    <col min="6404" max="6404" width="21.140625" customWidth="1"/>
    <col min="6405" max="6405" width="16.42578125" customWidth="1"/>
    <col min="6406" max="6406" width="0" hidden="1" customWidth="1"/>
    <col min="6407" max="6415" width="17" customWidth="1"/>
    <col min="6416" max="6417" width="16.7109375" customWidth="1"/>
    <col min="6418" max="6418" width="19.7109375" customWidth="1"/>
    <col min="6419" max="6421" width="9.28515625" customWidth="1"/>
    <col min="6422" max="6422" width="17.7109375" customWidth="1"/>
    <col min="6423" max="6426" width="9.28515625" customWidth="1"/>
    <col min="6657" max="6658" width="26.140625" customWidth="1"/>
    <col min="6659" max="6659" width="68.140625" customWidth="1"/>
    <col min="6660" max="6660" width="21.140625" customWidth="1"/>
    <col min="6661" max="6661" width="16.42578125" customWidth="1"/>
    <col min="6662" max="6662" width="0" hidden="1" customWidth="1"/>
    <col min="6663" max="6671" width="17" customWidth="1"/>
    <col min="6672" max="6673" width="16.7109375" customWidth="1"/>
    <col min="6674" max="6674" width="19.7109375" customWidth="1"/>
    <col min="6675" max="6677" width="9.28515625" customWidth="1"/>
    <col min="6678" max="6678" width="17.7109375" customWidth="1"/>
    <col min="6679" max="6682" width="9.28515625" customWidth="1"/>
    <col min="6913" max="6914" width="26.140625" customWidth="1"/>
    <col min="6915" max="6915" width="68.140625" customWidth="1"/>
    <col min="6916" max="6916" width="21.140625" customWidth="1"/>
    <col min="6917" max="6917" width="16.42578125" customWidth="1"/>
    <col min="6918" max="6918" width="0" hidden="1" customWidth="1"/>
    <col min="6919" max="6927" width="17" customWidth="1"/>
    <col min="6928" max="6929" width="16.7109375" customWidth="1"/>
    <col min="6930" max="6930" width="19.7109375" customWidth="1"/>
    <col min="6931" max="6933" width="9.28515625" customWidth="1"/>
    <col min="6934" max="6934" width="17.7109375" customWidth="1"/>
    <col min="6935" max="6938" width="9.28515625" customWidth="1"/>
    <col min="7169" max="7170" width="26.140625" customWidth="1"/>
    <col min="7171" max="7171" width="68.140625" customWidth="1"/>
    <col min="7172" max="7172" width="21.140625" customWidth="1"/>
    <col min="7173" max="7173" width="16.42578125" customWidth="1"/>
    <col min="7174" max="7174" width="0" hidden="1" customWidth="1"/>
    <col min="7175" max="7183" width="17" customWidth="1"/>
    <col min="7184" max="7185" width="16.7109375" customWidth="1"/>
    <col min="7186" max="7186" width="19.7109375" customWidth="1"/>
    <col min="7187" max="7189" width="9.28515625" customWidth="1"/>
    <col min="7190" max="7190" width="17.7109375" customWidth="1"/>
    <col min="7191" max="7194" width="9.28515625" customWidth="1"/>
    <col min="7425" max="7426" width="26.140625" customWidth="1"/>
    <col min="7427" max="7427" width="68.140625" customWidth="1"/>
    <col min="7428" max="7428" width="21.140625" customWidth="1"/>
    <col min="7429" max="7429" width="16.42578125" customWidth="1"/>
    <col min="7430" max="7430" width="0" hidden="1" customWidth="1"/>
    <col min="7431" max="7439" width="17" customWidth="1"/>
    <col min="7440" max="7441" width="16.7109375" customWidth="1"/>
    <col min="7442" max="7442" width="19.7109375" customWidth="1"/>
    <col min="7443" max="7445" width="9.28515625" customWidth="1"/>
    <col min="7446" max="7446" width="17.7109375" customWidth="1"/>
    <col min="7447" max="7450" width="9.28515625" customWidth="1"/>
    <col min="7681" max="7682" width="26.140625" customWidth="1"/>
    <col min="7683" max="7683" width="68.140625" customWidth="1"/>
    <col min="7684" max="7684" width="21.140625" customWidth="1"/>
    <col min="7685" max="7685" width="16.42578125" customWidth="1"/>
    <col min="7686" max="7686" width="0" hidden="1" customWidth="1"/>
    <col min="7687" max="7695" width="17" customWidth="1"/>
    <col min="7696" max="7697" width="16.7109375" customWidth="1"/>
    <col min="7698" max="7698" width="19.7109375" customWidth="1"/>
    <col min="7699" max="7701" width="9.28515625" customWidth="1"/>
    <col min="7702" max="7702" width="17.7109375" customWidth="1"/>
    <col min="7703" max="7706" width="9.28515625" customWidth="1"/>
    <col min="7937" max="7938" width="26.140625" customWidth="1"/>
    <col min="7939" max="7939" width="68.140625" customWidth="1"/>
    <col min="7940" max="7940" width="21.140625" customWidth="1"/>
    <col min="7941" max="7941" width="16.42578125" customWidth="1"/>
    <col min="7942" max="7942" width="0" hidden="1" customWidth="1"/>
    <col min="7943" max="7951" width="17" customWidth="1"/>
    <col min="7952" max="7953" width="16.7109375" customWidth="1"/>
    <col min="7954" max="7954" width="19.7109375" customWidth="1"/>
    <col min="7955" max="7957" width="9.28515625" customWidth="1"/>
    <col min="7958" max="7958" width="17.7109375" customWidth="1"/>
    <col min="7959" max="7962" width="9.28515625" customWidth="1"/>
    <col min="8193" max="8194" width="26.140625" customWidth="1"/>
    <col min="8195" max="8195" width="68.140625" customWidth="1"/>
    <col min="8196" max="8196" width="21.140625" customWidth="1"/>
    <col min="8197" max="8197" width="16.42578125" customWidth="1"/>
    <col min="8198" max="8198" width="0" hidden="1" customWidth="1"/>
    <col min="8199" max="8207" width="17" customWidth="1"/>
    <col min="8208" max="8209" width="16.7109375" customWidth="1"/>
    <col min="8210" max="8210" width="19.7109375" customWidth="1"/>
    <col min="8211" max="8213" width="9.28515625" customWidth="1"/>
    <col min="8214" max="8214" width="17.7109375" customWidth="1"/>
    <col min="8215" max="8218" width="9.28515625" customWidth="1"/>
    <col min="8449" max="8450" width="26.140625" customWidth="1"/>
    <col min="8451" max="8451" width="68.140625" customWidth="1"/>
    <col min="8452" max="8452" width="21.140625" customWidth="1"/>
    <col min="8453" max="8453" width="16.42578125" customWidth="1"/>
    <col min="8454" max="8454" width="0" hidden="1" customWidth="1"/>
    <col min="8455" max="8463" width="17" customWidth="1"/>
    <col min="8464" max="8465" width="16.7109375" customWidth="1"/>
    <col min="8466" max="8466" width="19.7109375" customWidth="1"/>
    <col min="8467" max="8469" width="9.28515625" customWidth="1"/>
    <col min="8470" max="8470" width="17.7109375" customWidth="1"/>
    <col min="8471" max="8474" width="9.28515625" customWidth="1"/>
    <col min="8705" max="8706" width="26.140625" customWidth="1"/>
    <col min="8707" max="8707" width="68.140625" customWidth="1"/>
    <col min="8708" max="8708" width="21.140625" customWidth="1"/>
    <col min="8709" max="8709" width="16.42578125" customWidth="1"/>
    <col min="8710" max="8710" width="0" hidden="1" customWidth="1"/>
    <col min="8711" max="8719" width="17" customWidth="1"/>
    <col min="8720" max="8721" width="16.7109375" customWidth="1"/>
    <col min="8722" max="8722" width="19.7109375" customWidth="1"/>
    <col min="8723" max="8725" width="9.28515625" customWidth="1"/>
    <col min="8726" max="8726" width="17.7109375" customWidth="1"/>
    <col min="8727" max="8730" width="9.28515625" customWidth="1"/>
    <col min="8961" max="8962" width="26.140625" customWidth="1"/>
    <col min="8963" max="8963" width="68.140625" customWidth="1"/>
    <col min="8964" max="8964" width="21.140625" customWidth="1"/>
    <col min="8965" max="8965" width="16.42578125" customWidth="1"/>
    <col min="8966" max="8966" width="0" hidden="1" customWidth="1"/>
    <col min="8967" max="8975" width="17" customWidth="1"/>
    <col min="8976" max="8977" width="16.7109375" customWidth="1"/>
    <col min="8978" max="8978" width="19.7109375" customWidth="1"/>
    <col min="8979" max="8981" width="9.28515625" customWidth="1"/>
    <col min="8982" max="8982" width="17.7109375" customWidth="1"/>
    <col min="8983" max="8986" width="9.28515625" customWidth="1"/>
    <col min="9217" max="9218" width="26.140625" customWidth="1"/>
    <col min="9219" max="9219" width="68.140625" customWidth="1"/>
    <col min="9220" max="9220" width="21.140625" customWidth="1"/>
    <col min="9221" max="9221" width="16.42578125" customWidth="1"/>
    <col min="9222" max="9222" width="0" hidden="1" customWidth="1"/>
    <col min="9223" max="9231" width="17" customWidth="1"/>
    <col min="9232" max="9233" width="16.7109375" customWidth="1"/>
    <col min="9234" max="9234" width="19.7109375" customWidth="1"/>
    <col min="9235" max="9237" width="9.28515625" customWidth="1"/>
    <col min="9238" max="9238" width="17.7109375" customWidth="1"/>
    <col min="9239" max="9242" width="9.28515625" customWidth="1"/>
    <col min="9473" max="9474" width="26.140625" customWidth="1"/>
    <col min="9475" max="9475" width="68.140625" customWidth="1"/>
    <col min="9476" max="9476" width="21.140625" customWidth="1"/>
    <col min="9477" max="9477" width="16.42578125" customWidth="1"/>
    <col min="9478" max="9478" width="0" hidden="1" customWidth="1"/>
    <col min="9479" max="9487" width="17" customWidth="1"/>
    <col min="9488" max="9489" width="16.7109375" customWidth="1"/>
    <col min="9490" max="9490" width="19.7109375" customWidth="1"/>
    <col min="9491" max="9493" width="9.28515625" customWidth="1"/>
    <col min="9494" max="9494" width="17.7109375" customWidth="1"/>
    <col min="9495" max="9498" width="9.28515625" customWidth="1"/>
    <col min="9729" max="9730" width="26.140625" customWidth="1"/>
    <col min="9731" max="9731" width="68.140625" customWidth="1"/>
    <col min="9732" max="9732" width="21.140625" customWidth="1"/>
    <col min="9733" max="9733" width="16.42578125" customWidth="1"/>
    <col min="9734" max="9734" width="0" hidden="1" customWidth="1"/>
    <col min="9735" max="9743" width="17" customWidth="1"/>
    <col min="9744" max="9745" width="16.7109375" customWidth="1"/>
    <col min="9746" max="9746" width="19.7109375" customWidth="1"/>
    <col min="9747" max="9749" width="9.28515625" customWidth="1"/>
    <col min="9750" max="9750" width="17.7109375" customWidth="1"/>
    <col min="9751" max="9754" width="9.28515625" customWidth="1"/>
    <col min="9985" max="9986" width="26.140625" customWidth="1"/>
    <col min="9987" max="9987" width="68.140625" customWidth="1"/>
    <col min="9988" max="9988" width="21.140625" customWidth="1"/>
    <col min="9989" max="9989" width="16.42578125" customWidth="1"/>
    <col min="9990" max="9990" width="0" hidden="1" customWidth="1"/>
    <col min="9991" max="9999" width="17" customWidth="1"/>
    <col min="10000" max="10001" width="16.7109375" customWidth="1"/>
    <col min="10002" max="10002" width="19.7109375" customWidth="1"/>
    <col min="10003" max="10005" width="9.28515625" customWidth="1"/>
    <col min="10006" max="10006" width="17.7109375" customWidth="1"/>
    <col min="10007" max="10010" width="9.28515625" customWidth="1"/>
    <col min="10241" max="10242" width="26.140625" customWidth="1"/>
    <col min="10243" max="10243" width="68.140625" customWidth="1"/>
    <col min="10244" max="10244" width="21.140625" customWidth="1"/>
    <col min="10245" max="10245" width="16.42578125" customWidth="1"/>
    <col min="10246" max="10246" width="0" hidden="1" customWidth="1"/>
    <col min="10247" max="10255" width="17" customWidth="1"/>
    <col min="10256" max="10257" width="16.7109375" customWidth="1"/>
    <col min="10258" max="10258" width="19.7109375" customWidth="1"/>
    <col min="10259" max="10261" width="9.28515625" customWidth="1"/>
    <col min="10262" max="10262" width="17.7109375" customWidth="1"/>
    <col min="10263" max="10266" width="9.28515625" customWidth="1"/>
    <col min="10497" max="10498" width="26.140625" customWidth="1"/>
    <col min="10499" max="10499" width="68.140625" customWidth="1"/>
    <col min="10500" max="10500" width="21.140625" customWidth="1"/>
    <col min="10501" max="10501" width="16.42578125" customWidth="1"/>
    <col min="10502" max="10502" width="0" hidden="1" customWidth="1"/>
    <col min="10503" max="10511" width="17" customWidth="1"/>
    <col min="10512" max="10513" width="16.7109375" customWidth="1"/>
    <col min="10514" max="10514" width="19.7109375" customWidth="1"/>
    <col min="10515" max="10517" width="9.28515625" customWidth="1"/>
    <col min="10518" max="10518" width="17.7109375" customWidth="1"/>
    <col min="10519" max="10522" width="9.28515625" customWidth="1"/>
    <col min="10753" max="10754" width="26.140625" customWidth="1"/>
    <col min="10755" max="10755" width="68.140625" customWidth="1"/>
    <col min="10756" max="10756" width="21.140625" customWidth="1"/>
    <col min="10757" max="10757" width="16.42578125" customWidth="1"/>
    <col min="10758" max="10758" width="0" hidden="1" customWidth="1"/>
    <col min="10759" max="10767" width="17" customWidth="1"/>
    <col min="10768" max="10769" width="16.7109375" customWidth="1"/>
    <col min="10770" max="10770" width="19.7109375" customWidth="1"/>
    <col min="10771" max="10773" width="9.28515625" customWidth="1"/>
    <col min="10774" max="10774" width="17.7109375" customWidth="1"/>
    <col min="10775" max="10778" width="9.28515625" customWidth="1"/>
    <col min="11009" max="11010" width="26.140625" customWidth="1"/>
    <col min="11011" max="11011" width="68.140625" customWidth="1"/>
    <col min="11012" max="11012" width="21.140625" customWidth="1"/>
    <col min="11013" max="11013" width="16.42578125" customWidth="1"/>
    <col min="11014" max="11014" width="0" hidden="1" customWidth="1"/>
    <col min="11015" max="11023" width="17" customWidth="1"/>
    <col min="11024" max="11025" width="16.7109375" customWidth="1"/>
    <col min="11026" max="11026" width="19.7109375" customWidth="1"/>
    <col min="11027" max="11029" width="9.28515625" customWidth="1"/>
    <col min="11030" max="11030" width="17.7109375" customWidth="1"/>
    <col min="11031" max="11034" width="9.28515625" customWidth="1"/>
    <col min="11265" max="11266" width="26.140625" customWidth="1"/>
    <col min="11267" max="11267" width="68.140625" customWidth="1"/>
    <col min="11268" max="11268" width="21.140625" customWidth="1"/>
    <col min="11269" max="11269" width="16.42578125" customWidth="1"/>
    <col min="11270" max="11270" width="0" hidden="1" customWidth="1"/>
    <col min="11271" max="11279" width="17" customWidth="1"/>
    <col min="11280" max="11281" width="16.7109375" customWidth="1"/>
    <col min="11282" max="11282" width="19.7109375" customWidth="1"/>
    <col min="11283" max="11285" width="9.28515625" customWidth="1"/>
    <col min="11286" max="11286" width="17.7109375" customWidth="1"/>
    <col min="11287" max="11290" width="9.28515625" customWidth="1"/>
    <col min="11521" max="11522" width="26.140625" customWidth="1"/>
    <col min="11523" max="11523" width="68.140625" customWidth="1"/>
    <col min="11524" max="11524" width="21.140625" customWidth="1"/>
    <col min="11525" max="11525" width="16.42578125" customWidth="1"/>
    <col min="11526" max="11526" width="0" hidden="1" customWidth="1"/>
    <col min="11527" max="11535" width="17" customWidth="1"/>
    <col min="11536" max="11537" width="16.7109375" customWidth="1"/>
    <col min="11538" max="11538" width="19.7109375" customWidth="1"/>
    <col min="11539" max="11541" width="9.28515625" customWidth="1"/>
    <col min="11542" max="11542" width="17.7109375" customWidth="1"/>
    <col min="11543" max="11546" width="9.28515625" customWidth="1"/>
    <col min="11777" max="11778" width="26.140625" customWidth="1"/>
    <col min="11779" max="11779" width="68.140625" customWidth="1"/>
    <col min="11780" max="11780" width="21.140625" customWidth="1"/>
    <col min="11781" max="11781" width="16.42578125" customWidth="1"/>
    <col min="11782" max="11782" width="0" hidden="1" customWidth="1"/>
    <col min="11783" max="11791" width="17" customWidth="1"/>
    <col min="11792" max="11793" width="16.7109375" customWidth="1"/>
    <col min="11794" max="11794" width="19.7109375" customWidth="1"/>
    <col min="11795" max="11797" width="9.28515625" customWidth="1"/>
    <col min="11798" max="11798" width="17.7109375" customWidth="1"/>
    <col min="11799" max="11802" width="9.28515625" customWidth="1"/>
    <col min="12033" max="12034" width="26.140625" customWidth="1"/>
    <col min="12035" max="12035" width="68.140625" customWidth="1"/>
    <col min="12036" max="12036" width="21.140625" customWidth="1"/>
    <col min="12037" max="12037" width="16.42578125" customWidth="1"/>
    <col min="12038" max="12038" width="0" hidden="1" customWidth="1"/>
    <col min="12039" max="12047" width="17" customWidth="1"/>
    <col min="12048" max="12049" width="16.7109375" customWidth="1"/>
    <col min="12050" max="12050" width="19.7109375" customWidth="1"/>
    <col min="12051" max="12053" width="9.28515625" customWidth="1"/>
    <col min="12054" max="12054" width="17.7109375" customWidth="1"/>
    <col min="12055" max="12058" width="9.28515625" customWidth="1"/>
    <col min="12289" max="12290" width="26.140625" customWidth="1"/>
    <col min="12291" max="12291" width="68.140625" customWidth="1"/>
    <col min="12292" max="12292" width="21.140625" customWidth="1"/>
    <col min="12293" max="12293" width="16.42578125" customWidth="1"/>
    <col min="12294" max="12294" width="0" hidden="1" customWidth="1"/>
    <col min="12295" max="12303" width="17" customWidth="1"/>
    <col min="12304" max="12305" width="16.7109375" customWidth="1"/>
    <col min="12306" max="12306" width="19.7109375" customWidth="1"/>
    <col min="12307" max="12309" width="9.28515625" customWidth="1"/>
    <col min="12310" max="12310" width="17.7109375" customWidth="1"/>
    <col min="12311" max="12314" width="9.28515625" customWidth="1"/>
    <col min="12545" max="12546" width="26.140625" customWidth="1"/>
    <col min="12547" max="12547" width="68.140625" customWidth="1"/>
    <col min="12548" max="12548" width="21.140625" customWidth="1"/>
    <col min="12549" max="12549" width="16.42578125" customWidth="1"/>
    <col min="12550" max="12550" width="0" hidden="1" customWidth="1"/>
    <col min="12551" max="12559" width="17" customWidth="1"/>
    <col min="12560" max="12561" width="16.7109375" customWidth="1"/>
    <col min="12562" max="12562" width="19.7109375" customWidth="1"/>
    <col min="12563" max="12565" width="9.28515625" customWidth="1"/>
    <col min="12566" max="12566" width="17.7109375" customWidth="1"/>
    <col min="12567" max="12570" width="9.28515625" customWidth="1"/>
    <col min="12801" max="12802" width="26.140625" customWidth="1"/>
    <col min="12803" max="12803" width="68.140625" customWidth="1"/>
    <col min="12804" max="12804" width="21.140625" customWidth="1"/>
    <col min="12805" max="12805" width="16.42578125" customWidth="1"/>
    <col min="12806" max="12806" width="0" hidden="1" customWidth="1"/>
    <col min="12807" max="12815" width="17" customWidth="1"/>
    <col min="12816" max="12817" width="16.7109375" customWidth="1"/>
    <col min="12818" max="12818" width="19.7109375" customWidth="1"/>
    <col min="12819" max="12821" width="9.28515625" customWidth="1"/>
    <col min="12822" max="12822" width="17.7109375" customWidth="1"/>
    <col min="12823" max="12826" width="9.28515625" customWidth="1"/>
    <col min="13057" max="13058" width="26.140625" customWidth="1"/>
    <col min="13059" max="13059" width="68.140625" customWidth="1"/>
    <col min="13060" max="13060" width="21.140625" customWidth="1"/>
    <col min="13061" max="13061" width="16.42578125" customWidth="1"/>
    <col min="13062" max="13062" width="0" hidden="1" customWidth="1"/>
    <col min="13063" max="13071" width="17" customWidth="1"/>
    <col min="13072" max="13073" width="16.7109375" customWidth="1"/>
    <col min="13074" max="13074" width="19.7109375" customWidth="1"/>
    <col min="13075" max="13077" width="9.28515625" customWidth="1"/>
    <col min="13078" max="13078" width="17.7109375" customWidth="1"/>
    <col min="13079" max="13082" width="9.28515625" customWidth="1"/>
    <col min="13313" max="13314" width="26.140625" customWidth="1"/>
    <col min="13315" max="13315" width="68.140625" customWidth="1"/>
    <col min="13316" max="13316" width="21.140625" customWidth="1"/>
    <col min="13317" max="13317" width="16.42578125" customWidth="1"/>
    <col min="13318" max="13318" width="0" hidden="1" customWidth="1"/>
    <col min="13319" max="13327" width="17" customWidth="1"/>
    <col min="13328" max="13329" width="16.7109375" customWidth="1"/>
    <col min="13330" max="13330" width="19.7109375" customWidth="1"/>
    <col min="13331" max="13333" width="9.28515625" customWidth="1"/>
    <col min="13334" max="13334" width="17.7109375" customWidth="1"/>
    <col min="13335" max="13338" width="9.28515625" customWidth="1"/>
    <col min="13569" max="13570" width="26.140625" customWidth="1"/>
    <col min="13571" max="13571" width="68.140625" customWidth="1"/>
    <col min="13572" max="13572" width="21.140625" customWidth="1"/>
    <col min="13573" max="13573" width="16.42578125" customWidth="1"/>
    <col min="13574" max="13574" width="0" hidden="1" customWidth="1"/>
    <col min="13575" max="13583" width="17" customWidth="1"/>
    <col min="13584" max="13585" width="16.7109375" customWidth="1"/>
    <col min="13586" max="13586" width="19.7109375" customWidth="1"/>
    <col min="13587" max="13589" width="9.28515625" customWidth="1"/>
    <col min="13590" max="13590" width="17.7109375" customWidth="1"/>
    <col min="13591" max="13594" width="9.28515625" customWidth="1"/>
    <col min="13825" max="13826" width="26.140625" customWidth="1"/>
    <col min="13827" max="13827" width="68.140625" customWidth="1"/>
    <col min="13828" max="13828" width="21.140625" customWidth="1"/>
    <col min="13829" max="13829" width="16.42578125" customWidth="1"/>
    <col min="13830" max="13830" width="0" hidden="1" customWidth="1"/>
    <col min="13831" max="13839" width="17" customWidth="1"/>
    <col min="13840" max="13841" width="16.7109375" customWidth="1"/>
    <col min="13842" max="13842" width="19.7109375" customWidth="1"/>
    <col min="13843" max="13845" width="9.28515625" customWidth="1"/>
    <col min="13846" max="13846" width="17.7109375" customWidth="1"/>
    <col min="13847" max="13850" width="9.28515625" customWidth="1"/>
    <col min="14081" max="14082" width="26.140625" customWidth="1"/>
    <col min="14083" max="14083" width="68.140625" customWidth="1"/>
    <col min="14084" max="14084" width="21.140625" customWidth="1"/>
    <col min="14085" max="14085" width="16.42578125" customWidth="1"/>
    <col min="14086" max="14086" width="0" hidden="1" customWidth="1"/>
    <col min="14087" max="14095" width="17" customWidth="1"/>
    <col min="14096" max="14097" width="16.7109375" customWidth="1"/>
    <col min="14098" max="14098" width="19.7109375" customWidth="1"/>
    <col min="14099" max="14101" width="9.28515625" customWidth="1"/>
    <col min="14102" max="14102" width="17.7109375" customWidth="1"/>
    <col min="14103" max="14106" width="9.28515625" customWidth="1"/>
    <col min="14337" max="14338" width="26.140625" customWidth="1"/>
    <col min="14339" max="14339" width="68.140625" customWidth="1"/>
    <col min="14340" max="14340" width="21.140625" customWidth="1"/>
    <col min="14341" max="14341" width="16.42578125" customWidth="1"/>
    <col min="14342" max="14342" width="0" hidden="1" customWidth="1"/>
    <col min="14343" max="14351" width="17" customWidth="1"/>
    <col min="14352" max="14353" width="16.7109375" customWidth="1"/>
    <col min="14354" max="14354" width="19.7109375" customWidth="1"/>
    <col min="14355" max="14357" width="9.28515625" customWidth="1"/>
    <col min="14358" max="14358" width="17.7109375" customWidth="1"/>
    <col min="14359" max="14362" width="9.28515625" customWidth="1"/>
    <col min="14593" max="14594" width="26.140625" customWidth="1"/>
    <col min="14595" max="14595" width="68.140625" customWidth="1"/>
    <col min="14596" max="14596" width="21.140625" customWidth="1"/>
    <col min="14597" max="14597" width="16.42578125" customWidth="1"/>
    <col min="14598" max="14598" width="0" hidden="1" customWidth="1"/>
    <col min="14599" max="14607" width="17" customWidth="1"/>
    <col min="14608" max="14609" width="16.7109375" customWidth="1"/>
    <col min="14610" max="14610" width="19.7109375" customWidth="1"/>
    <col min="14611" max="14613" width="9.28515625" customWidth="1"/>
    <col min="14614" max="14614" width="17.7109375" customWidth="1"/>
    <col min="14615" max="14618" width="9.28515625" customWidth="1"/>
    <col min="14849" max="14850" width="26.140625" customWidth="1"/>
    <col min="14851" max="14851" width="68.140625" customWidth="1"/>
    <col min="14852" max="14852" width="21.140625" customWidth="1"/>
    <col min="14853" max="14853" width="16.42578125" customWidth="1"/>
    <col min="14854" max="14854" width="0" hidden="1" customWidth="1"/>
    <col min="14855" max="14863" width="17" customWidth="1"/>
    <col min="14864" max="14865" width="16.7109375" customWidth="1"/>
    <col min="14866" max="14866" width="19.7109375" customWidth="1"/>
    <col min="14867" max="14869" width="9.28515625" customWidth="1"/>
    <col min="14870" max="14870" width="17.7109375" customWidth="1"/>
    <col min="14871" max="14874" width="9.28515625" customWidth="1"/>
    <col min="15105" max="15106" width="26.140625" customWidth="1"/>
    <col min="15107" max="15107" width="68.140625" customWidth="1"/>
    <col min="15108" max="15108" width="21.140625" customWidth="1"/>
    <col min="15109" max="15109" width="16.42578125" customWidth="1"/>
    <col min="15110" max="15110" width="0" hidden="1" customWidth="1"/>
    <col min="15111" max="15119" width="17" customWidth="1"/>
    <col min="15120" max="15121" width="16.7109375" customWidth="1"/>
    <col min="15122" max="15122" width="19.7109375" customWidth="1"/>
    <col min="15123" max="15125" width="9.28515625" customWidth="1"/>
    <col min="15126" max="15126" width="17.7109375" customWidth="1"/>
    <col min="15127" max="15130" width="9.28515625" customWidth="1"/>
    <col min="15361" max="15362" width="26.140625" customWidth="1"/>
    <col min="15363" max="15363" width="68.140625" customWidth="1"/>
    <col min="15364" max="15364" width="21.140625" customWidth="1"/>
    <col min="15365" max="15365" width="16.42578125" customWidth="1"/>
    <col min="15366" max="15366" width="0" hidden="1" customWidth="1"/>
    <col min="15367" max="15375" width="17" customWidth="1"/>
    <col min="15376" max="15377" width="16.7109375" customWidth="1"/>
    <col min="15378" max="15378" width="19.7109375" customWidth="1"/>
    <col min="15379" max="15381" width="9.28515625" customWidth="1"/>
    <col min="15382" max="15382" width="17.7109375" customWidth="1"/>
    <col min="15383" max="15386" width="9.28515625" customWidth="1"/>
    <col min="15617" max="15618" width="26.140625" customWidth="1"/>
    <col min="15619" max="15619" width="68.140625" customWidth="1"/>
    <col min="15620" max="15620" width="21.140625" customWidth="1"/>
    <col min="15621" max="15621" width="16.42578125" customWidth="1"/>
    <col min="15622" max="15622" width="0" hidden="1" customWidth="1"/>
    <col min="15623" max="15631" width="17" customWidth="1"/>
    <col min="15632" max="15633" width="16.7109375" customWidth="1"/>
    <col min="15634" max="15634" width="19.7109375" customWidth="1"/>
    <col min="15635" max="15637" width="9.28515625" customWidth="1"/>
    <col min="15638" max="15638" width="17.7109375" customWidth="1"/>
    <col min="15639" max="15642" width="9.28515625" customWidth="1"/>
    <col min="15873" max="15874" width="26.140625" customWidth="1"/>
    <col min="15875" max="15875" width="68.140625" customWidth="1"/>
    <col min="15876" max="15876" width="21.140625" customWidth="1"/>
    <col min="15877" max="15877" width="16.42578125" customWidth="1"/>
    <col min="15878" max="15878" width="0" hidden="1" customWidth="1"/>
    <col min="15879" max="15887" width="17" customWidth="1"/>
    <col min="15888" max="15889" width="16.7109375" customWidth="1"/>
    <col min="15890" max="15890" width="19.7109375" customWidth="1"/>
    <col min="15891" max="15893" width="9.28515625" customWidth="1"/>
    <col min="15894" max="15894" width="17.7109375" customWidth="1"/>
    <col min="15895" max="15898" width="9.28515625" customWidth="1"/>
    <col min="16129" max="16130" width="26.140625" customWidth="1"/>
    <col min="16131" max="16131" width="68.140625" customWidth="1"/>
    <col min="16132" max="16132" width="21.140625" customWidth="1"/>
    <col min="16133" max="16133" width="16.42578125" customWidth="1"/>
    <col min="16134" max="16134" width="0" hidden="1" customWidth="1"/>
    <col min="16135" max="16143" width="17" customWidth="1"/>
    <col min="16144" max="16145" width="16.7109375" customWidth="1"/>
    <col min="16146" max="16146" width="19.7109375" customWidth="1"/>
    <col min="16147" max="16149" width="9.28515625" customWidth="1"/>
    <col min="16150" max="16150" width="17.7109375" customWidth="1"/>
    <col min="16151" max="16154" width="9.28515625" customWidth="1"/>
  </cols>
  <sheetData>
    <row r="1" spans="1:157" ht="75" customHeight="1">
      <c r="C1" s="588"/>
      <c r="D1" s="588" t="s">
        <v>596</v>
      </c>
      <c r="E1" s="589"/>
      <c r="F1" s="589"/>
      <c r="G1" s="739"/>
      <c r="H1" s="740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</row>
    <row r="2" spans="1:157" ht="18.75" hidden="1" customHeight="1">
      <c r="A2" s="171"/>
      <c r="B2" s="171"/>
      <c r="C2" s="589"/>
      <c r="D2" s="589"/>
      <c r="E2" s="589"/>
      <c r="F2" s="589"/>
      <c r="G2" s="740"/>
      <c r="H2" s="740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172"/>
      <c r="U2" s="172"/>
      <c r="V2" s="172"/>
      <c r="W2" s="172"/>
      <c r="X2" s="172"/>
    </row>
    <row r="3" spans="1:157" ht="18.75" hidden="1" customHeight="1">
      <c r="A3" s="171"/>
      <c r="B3" s="171"/>
      <c r="C3" s="589"/>
      <c r="D3" s="589"/>
      <c r="E3" s="589"/>
      <c r="F3" s="589"/>
      <c r="G3" s="589"/>
      <c r="H3" s="589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172"/>
      <c r="U3" s="172"/>
      <c r="V3" s="172"/>
      <c r="W3" s="172"/>
      <c r="X3" s="172"/>
    </row>
    <row r="4" spans="1:157" ht="19.149999999999999" customHeight="1">
      <c r="A4" s="734" t="s">
        <v>546</v>
      </c>
      <c r="B4" s="735"/>
      <c r="C4" s="735"/>
      <c r="D4" s="735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7"/>
      <c r="S4" s="587"/>
      <c r="T4" s="172"/>
      <c r="U4" s="172"/>
      <c r="V4" s="172"/>
      <c r="W4" s="172"/>
      <c r="X4" s="172"/>
    </row>
    <row r="5" spans="1:157" ht="16.899999999999999" customHeight="1">
      <c r="A5" s="742" t="s">
        <v>541</v>
      </c>
      <c r="B5" s="742"/>
      <c r="C5" s="743"/>
      <c r="D5" s="74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74"/>
    </row>
    <row r="6" spans="1:157" ht="16.899999999999999" customHeight="1">
      <c r="A6" s="3">
        <v>13557000000</v>
      </c>
      <c r="B6" s="590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4"/>
      <c r="X6" s="174"/>
    </row>
    <row r="7" spans="1:157" ht="18" customHeight="1">
      <c r="A7" s="176" t="s">
        <v>194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78"/>
    </row>
    <row r="8" spans="1:157" ht="18.75">
      <c r="A8" s="179"/>
      <c r="B8" s="179"/>
      <c r="C8" s="744" t="s">
        <v>331</v>
      </c>
      <c r="D8" s="74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0"/>
      <c r="U8" s="180"/>
      <c r="V8" s="180"/>
      <c r="W8" s="180"/>
      <c r="X8" s="172"/>
    </row>
    <row r="9" spans="1:157" ht="18.75">
      <c r="A9" s="181"/>
      <c r="B9" s="181"/>
      <c r="C9" s="182"/>
      <c r="D9" s="182" t="s">
        <v>332</v>
      </c>
      <c r="E9" s="182"/>
      <c r="F9" s="182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0"/>
      <c r="X9" s="172"/>
    </row>
    <row r="10" spans="1:157" ht="54.75" customHeight="1">
      <c r="A10" s="186" t="s">
        <v>333</v>
      </c>
      <c r="B10" s="733" t="s">
        <v>334</v>
      </c>
      <c r="C10" s="669"/>
      <c r="D10" s="188" t="s">
        <v>198</v>
      </c>
      <c r="E10" s="182"/>
      <c r="F10" s="182"/>
      <c r="G10" s="189"/>
      <c r="H10" s="190"/>
      <c r="I10" s="190"/>
      <c r="J10" s="190"/>
      <c r="K10" s="191"/>
      <c r="L10" s="191"/>
      <c r="M10" s="191"/>
      <c r="N10" s="191"/>
      <c r="O10" s="191"/>
      <c r="P10" s="191"/>
      <c r="Q10" s="191"/>
      <c r="R10" s="191"/>
      <c r="S10" s="185"/>
      <c r="T10" s="185"/>
      <c r="U10" s="185"/>
      <c r="V10" s="185"/>
      <c r="W10" s="180"/>
      <c r="X10" s="172"/>
    </row>
    <row r="11" spans="1:157" ht="18" customHeight="1">
      <c r="A11" s="192">
        <v>1</v>
      </c>
      <c r="B11" s="736">
        <v>2</v>
      </c>
      <c r="C11" s="714"/>
      <c r="D11" s="193">
        <v>3</v>
      </c>
      <c r="E11" s="194"/>
      <c r="F11" s="194"/>
      <c r="G11" s="195"/>
      <c r="H11" s="195"/>
      <c r="I11" s="196"/>
      <c r="J11" s="197"/>
      <c r="K11" s="198"/>
      <c r="L11" s="191"/>
      <c r="M11" s="199"/>
      <c r="N11" s="200"/>
      <c r="O11" s="200"/>
      <c r="P11" s="200"/>
      <c r="Q11" s="200"/>
      <c r="R11" s="190"/>
      <c r="S11" s="201"/>
      <c r="T11" s="201"/>
      <c r="U11" s="201"/>
      <c r="V11" s="723"/>
      <c r="W11" s="180"/>
      <c r="X11" s="172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</row>
    <row r="12" spans="1:157" ht="18.75" customHeight="1">
      <c r="A12" s="724" t="s">
        <v>335</v>
      </c>
      <c r="B12" s="725"/>
      <c r="C12" s="725"/>
      <c r="D12" s="726"/>
      <c r="E12" s="194"/>
      <c r="F12" s="194"/>
      <c r="G12" s="202"/>
      <c r="H12" s="202"/>
      <c r="I12" s="203"/>
      <c r="J12" s="204"/>
      <c r="K12" s="205"/>
      <c r="L12" s="206"/>
      <c r="M12" s="207"/>
      <c r="N12" s="203"/>
      <c r="O12" s="203"/>
      <c r="P12" s="203"/>
      <c r="Q12" s="208"/>
      <c r="R12" s="190"/>
      <c r="S12" s="201"/>
      <c r="T12" s="201"/>
      <c r="U12" s="201"/>
      <c r="V12" s="723"/>
      <c r="W12" s="180"/>
      <c r="X12" s="172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</row>
    <row r="13" spans="1:157" s="213" customFormat="1" ht="20.45" customHeight="1">
      <c r="A13" s="425">
        <v>41020100</v>
      </c>
      <c r="B13" s="727" t="s">
        <v>336</v>
      </c>
      <c r="C13" s="728"/>
      <c r="D13" s="210">
        <v>10902000</v>
      </c>
      <c r="E13" s="211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1"/>
      <c r="S13" s="201"/>
      <c r="T13" s="201"/>
      <c r="U13" s="201"/>
      <c r="V13" s="201"/>
      <c r="W13" s="180"/>
      <c r="X13" s="172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</row>
    <row r="14" spans="1:157" ht="19.5" customHeight="1">
      <c r="A14" s="214"/>
      <c r="B14" s="720" t="s">
        <v>337</v>
      </c>
      <c r="C14" s="721"/>
      <c r="D14" s="215"/>
      <c r="E14" s="211"/>
      <c r="F14" s="211"/>
      <c r="G14" s="211"/>
      <c r="H14" s="216"/>
      <c r="I14" s="211"/>
      <c r="J14" s="211"/>
      <c r="K14" s="211"/>
      <c r="L14" s="211"/>
      <c r="M14" s="211"/>
      <c r="N14" s="211"/>
      <c r="O14" s="211"/>
      <c r="P14" s="211"/>
      <c r="Q14" s="211"/>
      <c r="R14" s="217"/>
      <c r="S14" s="201"/>
      <c r="T14" s="201"/>
      <c r="U14" s="201"/>
      <c r="V14" s="201"/>
      <c r="W14" s="180"/>
      <c r="X14" s="172"/>
    </row>
    <row r="15" spans="1:157" ht="19.5" customHeight="1">
      <c r="A15" s="218">
        <v>41033900</v>
      </c>
      <c r="B15" s="729" t="s">
        <v>338</v>
      </c>
      <c r="C15" s="730"/>
      <c r="D15" s="210">
        <v>124294100</v>
      </c>
      <c r="E15" s="211"/>
      <c r="F15" s="211"/>
      <c r="G15" s="211"/>
      <c r="H15" s="216"/>
      <c r="I15" s="211"/>
      <c r="J15" s="211"/>
      <c r="K15" s="211"/>
      <c r="L15" s="211"/>
      <c r="M15" s="211"/>
      <c r="N15" s="211"/>
      <c r="O15" s="211"/>
      <c r="P15" s="211"/>
      <c r="Q15" s="211"/>
      <c r="R15" s="217"/>
      <c r="S15" s="201"/>
      <c r="T15" s="201"/>
      <c r="U15" s="201"/>
      <c r="V15" s="201"/>
      <c r="W15" s="180"/>
      <c r="X15" s="172"/>
    </row>
    <row r="16" spans="1:157" ht="19.5" customHeight="1">
      <c r="A16" s="214"/>
      <c r="B16" s="720" t="s">
        <v>337</v>
      </c>
      <c r="C16" s="721"/>
      <c r="D16" s="215"/>
      <c r="E16" s="211"/>
      <c r="F16" s="211"/>
      <c r="G16" s="211"/>
      <c r="H16" s="216"/>
      <c r="I16" s="211"/>
      <c r="J16" s="211"/>
      <c r="K16" s="211"/>
      <c r="L16" s="211"/>
      <c r="M16" s="211"/>
      <c r="N16" s="211"/>
      <c r="O16" s="211"/>
      <c r="P16" s="211"/>
      <c r="Q16" s="211"/>
      <c r="R16" s="217"/>
      <c r="S16" s="201"/>
      <c r="T16" s="201"/>
      <c r="U16" s="201"/>
      <c r="V16" s="201"/>
      <c r="W16" s="180"/>
      <c r="X16" s="172"/>
    </row>
    <row r="17" spans="1:157" ht="87.6" customHeight="1">
      <c r="A17" s="221">
        <v>41040500</v>
      </c>
      <c r="B17" s="737" t="s">
        <v>288</v>
      </c>
      <c r="C17" s="738"/>
      <c r="D17" s="222">
        <v>5320000</v>
      </c>
      <c r="E17" s="211"/>
      <c r="F17" s="211"/>
      <c r="G17" s="211"/>
      <c r="H17" s="216"/>
      <c r="I17" s="211"/>
      <c r="J17" s="211"/>
      <c r="K17" s="211"/>
      <c r="L17" s="211"/>
      <c r="M17" s="211"/>
      <c r="N17" s="211"/>
      <c r="O17" s="211"/>
      <c r="P17" s="211"/>
      <c r="Q17" s="211"/>
      <c r="R17" s="217"/>
      <c r="S17" s="201"/>
      <c r="T17" s="201"/>
      <c r="U17" s="201"/>
      <c r="V17" s="201"/>
      <c r="W17" s="180"/>
      <c r="X17" s="172"/>
    </row>
    <row r="18" spans="1:157" ht="19.5" customHeight="1">
      <c r="A18" s="219"/>
      <c r="B18" s="720" t="s">
        <v>339</v>
      </c>
      <c r="C18" s="721"/>
      <c r="D18" s="220"/>
      <c r="E18" s="211"/>
      <c r="F18" s="211"/>
      <c r="G18" s="211"/>
      <c r="H18" s="216"/>
      <c r="I18" s="211"/>
      <c r="J18" s="211"/>
      <c r="K18" s="211"/>
      <c r="L18" s="211"/>
      <c r="M18" s="211"/>
      <c r="N18" s="211"/>
      <c r="O18" s="211"/>
      <c r="P18" s="211"/>
      <c r="Q18" s="211"/>
      <c r="R18" s="217"/>
      <c r="S18" s="201"/>
      <c r="T18" s="201"/>
      <c r="U18" s="201"/>
      <c r="V18" s="201"/>
      <c r="W18" s="180"/>
      <c r="X18" s="172"/>
    </row>
    <row r="19" spans="1:157" ht="34.9" customHeight="1">
      <c r="A19" s="426">
        <v>41051000</v>
      </c>
      <c r="B19" s="729" t="s">
        <v>284</v>
      </c>
      <c r="C19" s="730"/>
      <c r="D19" s="222">
        <v>1170180</v>
      </c>
      <c r="E19" s="211"/>
      <c r="F19" s="211"/>
      <c r="G19" s="211"/>
      <c r="H19" s="216"/>
      <c r="I19" s="211"/>
      <c r="J19" s="211"/>
      <c r="K19" s="211"/>
      <c r="L19" s="211"/>
      <c r="M19" s="211"/>
      <c r="N19" s="211"/>
      <c r="O19" s="211"/>
      <c r="P19" s="211"/>
      <c r="Q19" s="211"/>
      <c r="R19" s="217"/>
      <c r="S19" s="201"/>
      <c r="T19" s="201"/>
      <c r="U19" s="201"/>
      <c r="V19" s="201"/>
      <c r="W19" s="180"/>
      <c r="X19" s="172"/>
    </row>
    <row r="20" spans="1:157" ht="14.45" customHeight="1">
      <c r="A20" s="426"/>
      <c r="B20" s="720" t="s">
        <v>339</v>
      </c>
      <c r="C20" s="721"/>
      <c r="D20" s="222"/>
      <c r="E20" s="211"/>
      <c r="F20" s="211"/>
      <c r="G20" s="211"/>
      <c r="H20" s="216"/>
      <c r="I20" s="211"/>
      <c r="J20" s="211"/>
      <c r="K20" s="211"/>
      <c r="L20" s="211"/>
      <c r="M20" s="211"/>
      <c r="N20" s="211"/>
      <c r="O20" s="211"/>
      <c r="P20" s="211"/>
      <c r="Q20" s="211"/>
      <c r="R20" s="217"/>
      <c r="S20" s="201"/>
      <c r="T20" s="201"/>
      <c r="U20" s="201"/>
      <c r="V20" s="201"/>
      <c r="W20" s="180"/>
      <c r="X20" s="172"/>
    </row>
    <row r="21" spans="1:157" ht="51" customHeight="1">
      <c r="A21" s="426">
        <v>41051200</v>
      </c>
      <c r="B21" s="729" t="s">
        <v>285</v>
      </c>
      <c r="C21" s="669"/>
      <c r="D21" s="222">
        <v>589000</v>
      </c>
      <c r="E21" s="211"/>
      <c r="F21" s="211"/>
      <c r="G21" s="211"/>
      <c r="H21" s="216"/>
      <c r="I21" s="211"/>
      <c r="J21" s="211"/>
      <c r="K21" s="211"/>
      <c r="L21" s="211"/>
      <c r="M21" s="211"/>
      <c r="N21" s="211"/>
      <c r="O21" s="211"/>
      <c r="P21" s="211"/>
      <c r="Q21" s="211"/>
      <c r="R21" s="217"/>
      <c r="S21" s="201"/>
      <c r="T21" s="201"/>
      <c r="U21" s="201"/>
      <c r="V21" s="201"/>
      <c r="W21" s="180"/>
      <c r="X21" s="172"/>
    </row>
    <row r="22" spans="1:157" ht="16.899999999999999" customHeight="1">
      <c r="A22" s="223"/>
      <c r="B22" s="720" t="s">
        <v>339</v>
      </c>
      <c r="C22" s="721"/>
      <c r="D22" s="224"/>
      <c r="E22" s="211"/>
      <c r="F22" s="211"/>
      <c r="G22" s="211"/>
      <c r="H22" s="216"/>
      <c r="I22" s="211"/>
      <c r="J22" s="211"/>
      <c r="K22" s="211"/>
      <c r="L22" s="211"/>
      <c r="M22" s="211"/>
      <c r="N22" s="211"/>
      <c r="O22" s="211"/>
      <c r="P22" s="211"/>
      <c r="Q22" s="211"/>
      <c r="R22" s="217"/>
      <c r="S22" s="201"/>
      <c r="T22" s="201"/>
      <c r="U22" s="201"/>
      <c r="V22" s="201"/>
      <c r="W22" s="180"/>
      <c r="X22" s="172"/>
    </row>
    <row r="23" spans="1:157" ht="19.5" customHeight="1">
      <c r="A23" s="620">
        <v>41053900</v>
      </c>
      <c r="B23" s="731" t="s">
        <v>557</v>
      </c>
      <c r="C23" s="732"/>
      <c r="D23" s="210">
        <v>498800</v>
      </c>
      <c r="E23" s="211"/>
      <c r="F23" s="211"/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7"/>
      <c r="S23" s="201"/>
      <c r="T23" s="201"/>
      <c r="U23" s="201"/>
      <c r="V23" s="201"/>
      <c r="W23" s="180"/>
      <c r="X23" s="172"/>
    </row>
    <row r="24" spans="1:157" ht="19.5" customHeight="1">
      <c r="A24" s="223"/>
      <c r="B24" s="720" t="s">
        <v>559</v>
      </c>
      <c r="C24" s="703"/>
      <c r="D24" s="224"/>
      <c r="E24" s="211"/>
      <c r="F24" s="211"/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7"/>
      <c r="S24" s="201"/>
      <c r="T24" s="201"/>
      <c r="U24" s="201"/>
      <c r="V24" s="201"/>
      <c r="W24" s="180"/>
      <c r="X24" s="172"/>
    </row>
    <row r="25" spans="1:157" ht="19.5" hidden="1" customHeight="1">
      <c r="A25" s="225"/>
      <c r="B25" s="704"/>
      <c r="C25" s="705"/>
      <c r="D25" s="224"/>
      <c r="E25" s="211"/>
      <c r="F25" s="211"/>
      <c r="G25" s="211"/>
      <c r="H25" s="216"/>
      <c r="I25" s="226"/>
      <c r="J25" s="226"/>
      <c r="K25" s="211"/>
      <c r="L25" s="211"/>
      <c r="M25" s="211"/>
      <c r="N25" s="211"/>
      <c r="O25" s="211"/>
      <c r="P25" s="211"/>
      <c r="Q25" s="211"/>
      <c r="R25" s="217"/>
      <c r="S25" s="201"/>
      <c r="T25" s="201"/>
      <c r="U25" s="201"/>
      <c r="V25" s="201"/>
      <c r="W25" s="180"/>
      <c r="X25" s="172"/>
    </row>
    <row r="26" spans="1:157" ht="19.5" hidden="1" customHeight="1">
      <c r="A26" s="223"/>
      <c r="B26" s="706"/>
      <c r="C26" s="707"/>
      <c r="D26" s="224"/>
      <c r="E26" s="211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7"/>
      <c r="S26" s="201"/>
      <c r="T26" s="201"/>
      <c r="U26" s="201"/>
      <c r="V26" s="201"/>
      <c r="W26" s="180"/>
      <c r="X26" s="172"/>
    </row>
    <row r="27" spans="1:157" ht="73.150000000000006" customHeight="1">
      <c r="A27" s="620">
        <v>41058400</v>
      </c>
      <c r="B27" s="718" t="s">
        <v>583</v>
      </c>
      <c r="C27" s="719"/>
      <c r="D27" s="210">
        <v>700000</v>
      </c>
      <c r="E27" s="211"/>
      <c r="F27" s="211"/>
      <c r="G27" s="211"/>
      <c r="H27" s="216"/>
      <c r="I27" s="211"/>
      <c r="J27" s="211"/>
      <c r="K27" s="211"/>
      <c r="L27" s="211"/>
      <c r="M27" s="211"/>
      <c r="N27" s="211"/>
      <c r="O27" s="211"/>
      <c r="P27" s="211"/>
      <c r="Q27" s="211"/>
      <c r="R27" s="217"/>
      <c r="S27" s="201"/>
      <c r="T27" s="201"/>
      <c r="U27" s="201"/>
      <c r="V27" s="201"/>
      <c r="W27" s="180"/>
      <c r="X27" s="172"/>
    </row>
    <row r="28" spans="1:157" ht="15" customHeight="1">
      <c r="A28" s="620"/>
      <c r="B28" s="720" t="s">
        <v>339</v>
      </c>
      <c r="C28" s="721"/>
      <c r="D28" s="210"/>
      <c r="E28" s="211"/>
      <c r="F28" s="211"/>
      <c r="G28" s="211"/>
      <c r="H28" s="216"/>
      <c r="I28" s="211"/>
      <c r="J28" s="211"/>
      <c r="K28" s="211"/>
      <c r="L28" s="211"/>
      <c r="M28" s="211"/>
      <c r="N28" s="211"/>
      <c r="O28" s="211"/>
      <c r="P28" s="211"/>
      <c r="Q28" s="211"/>
      <c r="R28" s="217"/>
      <c r="S28" s="201"/>
      <c r="T28" s="201"/>
      <c r="U28" s="201"/>
      <c r="V28" s="201"/>
      <c r="W28" s="180"/>
      <c r="X28" s="172"/>
    </row>
    <row r="29" spans="1:157" ht="18.75">
      <c r="A29" s="700" t="s">
        <v>340</v>
      </c>
      <c r="B29" s="701"/>
      <c r="C29" s="701"/>
      <c r="D29" s="722"/>
      <c r="E29" s="211"/>
      <c r="F29" s="211"/>
      <c r="G29" s="211"/>
      <c r="H29" s="216"/>
      <c r="I29" s="211"/>
      <c r="J29" s="211"/>
      <c r="K29" s="211"/>
      <c r="L29" s="211"/>
      <c r="M29" s="211"/>
      <c r="N29" s="211"/>
      <c r="O29" s="211"/>
      <c r="P29" s="211"/>
      <c r="Q29" s="211"/>
      <c r="R29" s="217"/>
      <c r="S29" s="201"/>
      <c r="T29" s="201"/>
      <c r="U29" s="201"/>
      <c r="V29" s="201"/>
      <c r="W29" s="180"/>
      <c r="X29" s="172"/>
    </row>
    <row r="30" spans="1:157" s="170" customFormat="1" ht="19.5" customHeight="1">
      <c r="A30" s="227" t="s">
        <v>341</v>
      </c>
      <c r="B30" s="708" t="s">
        <v>342</v>
      </c>
      <c r="C30" s="709"/>
      <c r="D30" s="210">
        <f>D13+D15+D17+D19+D21+D23+D27+D29</f>
        <v>143474080</v>
      </c>
      <c r="E30" s="211"/>
      <c r="F30" s="211"/>
      <c r="G30" s="211"/>
      <c r="H30" s="216"/>
      <c r="I30" s="211"/>
      <c r="J30" s="211"/>
      <c r="K30" s="211"/>
      <c r="L30" s="211"/>
      <c r="M30" s="211"/>
      <c r="N30" s="211"/>
      <c r="O30" s="211"/>
      <c r="P30" s="211"/>
      <c r="Q30" s="211"/>
      <c r="R30" s="217"/>
      <c r="S30" s="201"/>
      <c r="T30" s="201"/>
      <c r="U30" s="201"/>
      <c r="V30" s="201"/>
      <c r="W30" s="180"/>
      <c r="X30" s="172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</row>
    <row r="31" spans="1:157" s="170" customFormat="1" ht="19.5" customHeight="1">
      <c r="A31" s="228" t="s">
        <v>341</v>
      </c>
      <c r="B31" s="704" t="s">
        <v>343</v>
      </c>
      <c r="C31" s="705"/>
      <c r="D31" s="210">
        <f>D30</f>
        <v>143474080</v>
      </c>
      <c r="E31" s="211"/>
      <c r="F31" s="211"/>
      <c r="G31" s="211"/>
      <c r="H31" s="216"/>
      <c r="I31" s="211"/>
      <c r="J31" s="211"/>
      <c r="K31" s="211"/>
      <c r="L31" s="211"/>
      <c r="M31" s="211"/>
      <c r="N31" s="211"/>
      <c r="O31" s="211"/>
      <c r="P31" s="211"/>
      <c r="Q31" s="211"/>
      <c r="R31" s="217"/>
      <c r="S31" s="201"/>
      <c r="T31" s="201"/>
      <c r="U31" s="201"/>
      <c r="V31" s="201"/>
      <c r="W31" s="180"/>
      <c r="X31" s="17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</row>
    <row r="32" spans="1:157" s="170" customFormat="1" ht="18.75">
      <c r="A32" s="228" t="s">
        <v>341</v>
      </c>
      <c r="B32" s="704" t="s">
        <v>344</v>
      </c>
      <c r="C32" s="705"/>
      <c r="D32" s="210">
        <v>0</v>
      </c>
      <c r="E32" s="183"/>
      <c r="F32" s="183"/>
      <c r="G32" s="183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1"/>
      <c r="T32" s="211"/>
      <c r="U32" s="211"/>
      <c r="V32" s="211"/>
      <c r="W32" s="211"/>
      <c r="X32" s="17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</row>
    <row r="33" spans="1:157" s="170" customFormat="1" ht="18.75" hidden="1">
      <c r="A33" s="214"/>
      <c r="B33" s="710"/>
      <c r="C33" s="711"/>
      <c r="D33" s="215"/>
      <c r="E33" s="183"/>
      <c r="F33" s="183"/>
      <c r="G33" s="183"/>
      <c r="H33" s="217"/>
      <c r="I33" s="211"/>
      <c r="J33" s="211"/>
      <c r="K33" s="211"/>
      <c r="L33" s="211"/>
      <c r="M33" s="211"/>
      <c r="N33" s="211"/>
      <c r="O33" s="211"/>
      <c r="P33" s="211"/>
      <c r="Q33" s="211"/>
      <c r="R33" s="217"/>
      <c r="S33" s="211"/>
      <c r="T33" s="211"/>
      <c r="U33" s="211"/>
      <c r="V33" s="211"/>
      <c r="W33" s="211"/>
      <c r="X33" s="172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</row>
    <row r="34" spans="1:157" s="170" customFormat="1" ht="18.75" hidden="1">
      <c r="A34" s="214"/>
      <c r="B34" s="710"/>
      <c r="C34" s="711"/>
      <c r="D34" s="215"/>
      <c r="E34" s="183"/>
      <c r="F34" s="183"/>
      <c r="G34" s="229"/>
      <c r="H34" s="217"/>
      <c r="I34" s="229"/>
      <c r="J34" s="229"/>
      <c r="K34" s="229"/>
      <c r="L34" s="230"/>
      <c r="M34" s="229"/>
      <c r="N34" s="229"/>
      <c r="O34" s="230"/>
      <c r="P34" s="229"/>
      <c r="Q34" s="229"/>
      <c r="R34" s="217"/>
      <c r="S34" s="211"/>
      <c r="T34" s="211"/>
      <c r="U34" s="211"/>
      <c r="V34" s="211"/>
      <c r="W34" s="211"/>
      <c r="X34" s="17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</row>
    <row r="35" spans="1:157" s="170" customFormat="1" ht="18.75" hidden="1">
      <c r="A35" s="231"/>
      <c r="B35" s="712"/>
      <c r="C35" s="703"/>
      <c r="D35" s="224"/>
      <c r="E35" s="211"/>
      <c r="F35" s="211"/>
      <c r="G35" s="211"/>
      <c r="H35" s="211"/>
      <c r="I35" s="232"/>
      <c r="J35" s="232"/>
      <c r="K35" s="232"/>
      <c r="L35" s="232"/>
      <c r="M35" s="232"/>
      <c r="N35" s="232"/>
      <c r="O35" s="232"/>
      <c r="P35" s="232"/>
      <c r="Q35" s="232"/>
      <c r="R35" s="217"/>
      <c r="S35" s="180"/>
      <c r="T35" s="180"/>
      <c r="U35" s="180"/>
      <c r="V35" s="180"/>
      <c r="W35" s="180"/>
      <c r="X35" s="17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</row>
    <row r="36" spans="1:157" s="170" customFormat="1" ht="19.5" hidden="1">
      <c r="A36" s="219"/>
      <c r="B36" s="713"/>
      <c r="C36" s="714"/>
      <c r="D36" s="220"/>
      <c r="E36" s="183"/>
      <c r="F36" s="183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33"/>
      <c r="T36" s="233"/>
      <c r="U36" s="233"/>
      <c r="V36" s="233"/>
      <c r="W36" s="180"/>
      <c r="X36" s="17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</row>
    <row r="37" spans="1:157" s="170" customFormat="1" ht="1.1499999999999999" customHeight="1">
      <c r="A37" s="591"/>
      <c r="B37" s="591"/>
      <c r="C37" s="177"/>
      <c r="D37" s="177"/>
      <c r="E37" s="184"/>
      <c r="F37" s="582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2"/>
      <c r="S37" s="179"/>
      <c r="T37" s="179"/>
      <c r="U37" s="179"/>
      <c r="V37" s="179"/>
      <c r="W37" s="180"/>
      <c r="X37" s="17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</row>
    <row r="38" spans="1:157" s="170" customFormat="1" ht="18.75">
      <c r="A38" s="583"/>
      <c r="B38" s="716" t="s">
        <v>535</v>
      </c>
      <c r="C38" s="717"/>
      <c r="D38" s="717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180"/>
      <c r="X38" s="17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</row>
    <row r="39" spans="1:157" s="170" customFormat="1" ht="18.75">
      <c r="A39" s="593"/>
      <c r="B39" s="593"/>
      <c r="C39" s="593"/>
      <c r="D39" s="593" t="s">
        <v>445</v>
      </c>
      <c r="E39" s="593"/>
      <c r="F39" s="593"/>
      <c r="G39" s="593"/>
      <c r="H39" s="593"/>
      <c r="I39" s="593"/>
      <c r="J39" s="583"/>
      <c r="K39" s="583"/>
      <c r="L39" s="583"/>
      <c r="M39" s="583"/>
      <c r="N39" s="583"/>
      <c r="O39" s="583"/>
      <c r="P39" s="583"/>
      <c r="Q39" s="583"/>
      <c r="R39" s="594"/>
      <c r="S39" s="595"/>
      <c r="T39" s="595"/>
      <c r="U39" s="595"/>
      <c r="V39" s="595"/>
      <c r="W39" s="172"/>
      <c r="X39" s="17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</row>
    <row r="40" spans="1:157" s="170" customFormat="1" ht="131.25">
      <c r="A40" s="186" t="s">
        <v>536</v>
      </c>
      <c r="B40" s="186" t="s">
        <v>537</v>
      </c>
      <c r="C40" s="187" t="s">
        <v>538</v>
      </c>
      <c r="D40" s="188" t="s">
        <v>198</v>
      </c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5"/>
      <c r="T40" s="595"/>
      <c r="U40" s="595"/>
      <c r="V40" s="595"/>
      <c r="W40" s="172"/>
      <c r="X40" s="17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</row>
    <row r="41" spans="1:157" s="170" customFormat="1" ht="13.15" hidden="1" customHeight="1">
      <c r="A41" s="596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5"/>
      <c r="V41" s="595"/>
      <c r="W41" s="172"/>
      <c r="X41" s="17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</row>
    <row r="42" spans="1:157" s="170" customFormat="1" ht="13.15" hidden="1" customHeight="1">
      <c r="A42" s="596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5"/>
      <c r="V42" s="595"/>
      <c r="W42" s="172"/>
      <c r="X42" s="17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</row>
    <row r="43" spans="1:157">
      <c r="A43" s="597">
        <v>1</v>
      </c>
      <c r="B43" s="597">
        <v>2</v>
      </c>
      <c r="C43" s="597">
        <v>3</v>
      </c>
      <c r="D43" s="597">
        <v>4</v>
      </c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184"/>
      <c r="T43" s="184"/>
      <c r="U43" s="184"/>
      <c r="V43" s="184"/>
    </row>
    <row r="44" spans="1:157" ht="18.75">
      <c r="A44" s="715" t="s">
        <v>539</v>
      </c>
      <c r="B44" s="715"/>
      <c r="C44" s="715"/>
      <c r="D44" s="715"/>
    </row>
    <row r="45" spans="1:157" ht="60" customHeight="1">
      <c r="A45" s="227">
        <v>3719800</v>
      </c>
      <c r="B45" s="625">
        <v>9800</v>
      </c>
      <c r="C45" s="602" t="s">
        <v>551</v>
      </c>
      <c r="D45" s="598">
        <f>D46</f>
        <v>395000</v>
      </c>
    </row>
    <row r="46" spans="1:157" ht="18.75">
      <c r="A46" s="213"/>
      <c r="B46" s="213"/>
      <c r="C46" s="228" t="s">
        <v>337</v>
      </c>
      <c r="D46" s="626">
        <v>395000</v>
      </c>
    </row>
    <row r="47" spans="1:157">
      <c r="A47" s="213"/>
      <c r="B47" s="213"/>
      <c r="C47" s="213"/>
      <c r="D47" s="213"/>
    </row>
    <row r="48" spans="1:157" ht="18.75">
      <c r="A48" s="700" t="s">
        <v>540</v>
      </c>
      <c r="B48" s="701"/>
      <c r="C48" s="702"/>
      <c r="D48" s="703"/>
    </row>
    <row r="49" spans="1:9" ht="31.5" customHeight="1">
      <c r="A49" s="620">
        <v>3719770</v>
      </c>
      <c r="B49" s="620">
        <v>9770</v>
      </c>
      <c r="C49" s="643" t="s">
        <v>588</v>
      </c>
      <c r="D49" s="606">
        <v>100000</v>
      </c>
    </row>
    <row r="50" spans="1:9" ht="33.75" customHeight="1">
      <c r="A50" s="605"/>
      <c r="B50" s="605"/>
      <c r="C50" s="634" t="s">
        <v>589</v>
      </c>
      <c r="D50" s="626">
        <v>100000</v>
      </c>
    </row>
    <row r="51" spans="1:9" ht="56.25">
      <c r="A51" s="620">
        <v>3719800</v>
      </c>
      <c r="B51" s="620">
        <v>9800</v>
      </c>
      <c r="C51" s="602" t="s">
        <v>551</v>
      </c>
      <c r="D51" s="606">
        <v>1199900</v>
      </c>
    </row>
    <row r="52" spans="1:9" ht="18.75">
      <c r="A52" s="605"/>
      <c r="B52" s="605"/>
      <c r="C52" s="603" t="s">
        <v>337</v>
      </c>
      <c r="D52" s="597"/>
    </row>
    <row r="53" spans="1:9" ht="141" hidden="1" customHeight="1">
      <c r="A53" s="227">
        <v>3719820</v>
      </c>
      <c r="B53" s="228">
        <v>9820</v>
      </c>
      <c r="C53" s="602" t="s">
        <v>548</v>
      </c>
      <c r="D53" s="598">
        <v>0</v>
      </c>
    </row>
    <row r="54" spans="1:9" ht="18.75" hidden="1">
      <c r="A54" s="213"/>
      <c r="B54" s="213"/>
      <c r="C54" s="228" t="s">
        <v>337</v>
      </c>
      <c r="D54" s="213"/>
    </row>
    <row r="55" spans="1:9" ht="18.75">
      <c r="A55" s="227" t="s">
        <v>341</v>
      </c>
      <c r="B55" s="227"/>
      <c r="C55" s="209" t="s">
        <v>342</v>
      </c>
      <c r="D55" s="598">
        <f>D56+D57</f>
        <v>1694900</v>
      </c>
    </row>
    <row r="56" spans="1:9" ht="18.75">
      <c r="A56" s="228" t="s">
        <v>341</v>
      </c>
      <c r="B56" s="228"/>
      <c r="C56" s="225" t="s">
        <v>343</v>
      </c>
      <c r="D56" s="598">
        <f>D45</f>
        <v>395000</v>
      </c>
      <c r="I56" s="584"/>
    </row>
    <row r="57" spans="1:9" ht="18.75">
      <c r="A57" s="228" t="s">
        <v>341</v>
      </c>
      <c r="B57" s="228"/>
      <c r="C57" s="225" t="s">
        <v>344</v>
      </c>
      <c r="D57" s="598">
        <f>D53+D51+D49</f>
        <v>1299900</v>
      </c>
    </row>
    <row r="58" spans="1:9" hidden="1">
      <c r="A58" s="213"/>
      <c r="B58" s="213"/>
      <c r="C58" s="213"/>
      <c r="D58" s="213"/>
    </row>
    <row r="59" spans="1:9" hidden="1"/>
    <row r="60" spans="1:9" ht="18.75">
      <c r="B60" s="599" t="s">
        <v>519</v>
      </c>
      <c r="C60" s="599"/>
      <c r="D60" s="599" t="s">
        <v>554</v>
      </c>
    </row>
  </sheetData>
  <mergeCells count="36">
    <mergeCell ref="G1:H2"/>
    <mergeCell ref="I2:S2"/>
    <mergeCell ref="A5:D5"/>
    <mergeCell ref="C8:D8"/>
    <mergeCell ref="B20:C20"/>
    <mergeCell ref="B22:C22"/>
    <mergeCell ref="B24:C24"/>
    <mergeCell ref="B23:C23"/>
    <mergeCell ref="B10:C10"/>
    <mergeCell ref="A4:D4"/>
    <mergeCell ref="B21:C21"/>
    <mergeCell ref="B11:C11"/>
    <mergeCell ref="B16:C16"/>
    <mergeCell ref="B17:C17"/>
    <mergeCell ref="B18:C18"/>
    <mergeCell ref="B19:C19"/>
    <mergeCell ref="V11:V12"/>
    <mergeCell ref="A12:D12"/>
    <mergeCell ref="B13:C13"/>
    <mergeCell ref="B14:C14"/>
    <mergeCell ref="B15:C15"/>
    <mergeCell ref="A48:D48"/>
    <mergeCell ref="B25:C25"/>
    <mergeCell ref="B26:C26"/>
    <mergeCell ref="B30:C30"/>
    <mergeCell ref="B31:C31"/>
    <mergeCell ref="B32:C32"/>
    <mergeCell ref="B33:C33"/>
    <mergeCell ref="B34:C34"/>
    <mergeCell ref="B35:C35"/>
    <mergeCell ref="B36:C36"/>
    <mergeCell ref="A44:D44"/>
    <mergeCell ref="B38:D38"/>
    <mergeCell ref="B27:C27"/>
    <mergeCell ref="B28:C28"/>
    <mergeCell ref="A29:D2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topLeftCell="A10" zoomScale="60" zoomScaleNormal="100" workbookViewId="0">
      <selection activeCell="F13" sqref="F13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64"/>
      <c r="F1" s="764"/>
      <c r="G1" s="764"/>
      <c r="H1" s="764"/>
    </row>
    <row r="2" spans="2:8" ht="16.5" hidden="1">
      <c r="E2" s="765"/>
      <c r="F2" s="765"/>
      <c r="G2" s="765"/>
      <c r="H2" s="765"/>
    </row>
    <row r="3" spans="2:8" ht="16.5" hidden="1">
      <c r="E3" s="765"/>
      <c r="F3" s="765"/>
      <c r="G3" s="765"/>
      <c r="H3" s="765"/>
    </row>
    <row r="4" spans="2:8" ht="16.5" hidden="1">
      <c r="E4" s="765"/>
      <c r="F4" s="765"/>
      <c r="G4" s="765"/>
      <c r="H4" s="765"/>
    </row>
    <row r="5" spans="2:8" hidden="1">
      <c r="G5" s="766"/>
      <c r="H5" s="766"/>
    </row>
    <row r="6" spans="2:8" hidden="1"/>
    <row r="7" spans="2:8" hidden="1"/>
    <row r="8" spans="2:8" hidden="1"/>
    <row r="9" spans="2:8" hidden="1"/>
    <row r="10" spans="2:8">
      <c r="D10" s="319"/>
      <c r="E10" s="750" t="s">
        <v>590</v>
      </c>
      <c r="F10" s="750"/>
      <c r="G10" s="750"/>
      <c r="H10" s="750"/>
    </row>
    <row r="11" spans="2:8">
      <c r="D11" s="750" t="s">
        <v>524</v>
      </c>
      <c r="E11" s="750"/>
      <c r="F11" s="750"/>
      <c r="G11" s="750"/>
      <c r="H11" s="750"/>
    </row>
    <row r="12" spans="2:8">
      <c r="D12" s="460"/>
      <c r="E12" s="460"/>
      <c r="F12" s="750" t="s">
        <v>597</v>
      </c>
      <c r="G12" s="752"/>
      <c r="H12" s="460"/>
    </row>
    <row r="13" spans="2:8">
      <c r="D13" s="460"/>
      <c r="E13" s="460"/>
      <c r="F13" s="460"/>
      <c r="G13" s="460"/>
      <c r="H13" s="460"/>
    </row>
    <row r="14" spans="2:8" ht="18" customHeight="1">
      <c r="B14" s="679" t="s">
        <v>458</v>
      </c>
      <c r="C14" s="679"/>
      <c r="D14" s="679"/>
      <c r="E14" s="679"/>
      <c r="F14" s="679"/>
      <c r="G14" s="679"/>
      <c r="H14" s="679"/>
    </row>
    <row r="15" spans="2:8" ht="0.6" customHeight="1">
      <c r="B15" s="751" t="s">
        <v>387</v>
      </c>
      <c r="C15" s="743"/>
      <c r="D15" s="743"/>
      <c r="E15" s="743"/>
      <c r="F15" s="743"/>
      <c r="G15" s="743"/>
      <c r="H15" s="743"/>
    </row>
    <row r="16" spans="2:8" ht="0.6" customHeight="1">
      <c r="B16" s="751"/>
      <c r="C16" s="743"/>
      <c r="D16" s="743"/>
      <c r="E16" s="743"/>
      <c r="F16" s="743"/>
      <c r="G16" s="743"/>
      <c r="H16" s="743"/>
    </row>
    <row r="17" spans="1:8" ht="16.5" customHeight="1">
      <c r="B17" s="743"/>
      <c r="C17" s="743"/>
      <c r="D17" s="743"/>
      <c r="E17" s="743"/>
      <c r="F17" s="743"/>
      <c r="G17" s="743"/>
      <c r="H17" s="743"/>
    </row>
    <row r="18" spans="1:8" ht="13.15" customHeight="1">
      <c r="B18" s="743"/>
      <c r="C18" s="743"/>
      <c r="D18" s="743"/>
      <c r="E18" s="743"/>
      <c r="F18" s="743"/>
      <c r="G18" s="743"/>
      <c r="H18" s="743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47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48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53" t="s">
        <v>386</v>
      </c>
      <c r="B24" s="756" t="s">
        <v>368</v>
      </c>
      <c r="C24" s="324" t="s">
        <v>369</v>
      </c>
      <c r="D24" s="324" t="s">
        <v>370</v>
      </c>
      <c r="E24" s="324" t="s">
        <v>371</v>
      </c>
      <c r="F24" s="325" t="s">
        <v>372</v>
      </c>
      <c r="G24" s="324" t="s">
        <v>373</v>
      </c>
      <c r="H24" s="326" t="s">
        <v>373</v>
      </c>
    </row>
    <row r="25" spans="1:8" ht="13.5" thickBot="1">
      <c r="A25" s="754"/>
      <c r="B25" s="757"/>
      <c r="C25" s="327" t="s">
        <v>374</v>
      </c>
      <c r="D25" s="327" t="s">
        <v>375</v>
      </c>
      <c r="E25" s="327" t="s">
        <v>374</v>
      </c>
      <c r="F25" s="328"/>
      <c r="G25" s="327" t="s">
        <v>376</v>
      </c>
      <c r="H25" s="329" t="s">
        <v>376</v>
      </c>
    </row>
    <row r="26" spans="1:8" ht="13.5" thickBot="1">
      <c r="A26" s="754"/>
      <c r="B26" s="758"/>
      <c r="C26" s="349">
        <v>2271</v>
      </c>
      <c r="D26" s="355">
        <v>2272</v>
      </c>
      <c r="E26" s="350">
        <v>2273</v>
      </c>
      <c r="F26" s="355">
        <v>2274</v>
      </c>
      <c r="G26" s="350">
        <v>2275</v>
      </c>
      <c r="H26" s="356">
        <v>2275</v>
      </c>
    </row>
    <row r="27" spans="1:8" ht="13.5" thickBot="1">
      <c r="A27" s="754"/>
      <c r="B27" s="758"/>
      <c r="C27" s="351" t="s">
        <v>377</v>
      </c>
      <c r="D27" s="352" t="s">
        <v>378</v>
      </c>
      <c r="E27" s="353" t="s">
        <v>379</v>
      </c>
      <c r="F27" s="352" t="s">
        <v>380</v>
      </c>
      <c r="G27" s="353" t="s">
        <v>381</v>
      </c>
      <c r="H27" s="354" t="s">
        <v>380</v>
      </c>
    </row>
    <row r="28" spans="1:8" ht="1.1499999999999999" customHeight="1" thickBot="1">
      <c r="A28" s="755"/>
      <c r="B28" s="759"/>
      <c r="C28" s="330"/>
      <c r="D28" s="330"/>
      <c r="E28" s="330"/>
      <c r="F28" s="330"/>
      <c r="G28" s="330"/>
      <c r="H28" s="331"/>
    </row>
    <row r="29" spans="1:8" ht="18.600000000000001" customHeight="1" thickBot="1">
      <c r="A29" s="371" t="s">
        <v>289</v>
      </c>
      <c r="B29" s="372" t="s">
        <v>382</v>
      </c>
      <c r="C29" s="373">
        <f t="shared" ref="C29:H29" si="0">SUM(C30:C36)</f>
        <v>1829.5</v>
      </c>
      <c r="D29" s="373">
        <f t="shared" si="0"/>
        <v>15032</v>
      </c>
      <c r="E29" s="373">
        <f t="shared" si="0"/>
        <v>641222</v>
      </c>
      <c r="F29" s="373">
        <f t="shared" si="0"/>
        <v>128785</v>
      </c>
      <c r="G29" s="373">
        <f t="shared" si="0"/>
        <v>0</v>
      </c>
      <c r="H29" s="374">
        <f t="shared" si="0"/>
        <v>15</v>
      </c>
    </row>
    <row r="30" spans="1:8" ht="52.9" customHeight="1">
      <c r="A30" s="321" t="s">
        <v>20</v>
      </c>
      <c r="B30" s="370" t="s">
        <v>388</v>
      </c>
      <c r="C30" s="333">
        <v>141</v>
      </c>
      <c r="D30" s="333">
        <v>700</v>
      </c>
      <c r="E30" s="333">
        <v>58300</v>
      </c>
      <c r="F30" s="333">
        <v>52300</v>
      </c>
      <c r="G30" s="333"/>
      <c r="H30" s="334">
        <v>0</v>
      </c>
    </row>
    <row r="31" spans="1:8" ht="13.9" customHeight="1">
      <c r="A31" s="322" t="s">
        <v>24</v>
      </c>
      <c r="B31" s="73" t="s">
        <v>26</v>
      </c>
      <c r="C31" s="335">
        <v>1434.14</v>
      </c>
      <c r="D31" s="335">
        <v>9479</v>
      </c>
      <c r="E31" s="335">
        <v>385100</v>
      </c>
      <c r="F31" s="335"/>
      <c r="G31" s="336"/>
      <c r="H31" s="337"/>
    </row>
    <row r="32" spans="1:8" ht="15.75">
      <c r="A32" s="322" t="s">
        <v>28</v>
      </c>
      <c r="B32" s="73" t="s">
        <v>30</v>
      </c>
      <c r="C32" s="335"/>
      <c r="D32" s="335">
        <v>30</v>
      </c>
      <c r="E32" s="335">
        <v>4000</v>
      </c>
      <c r="F32" s="335">
        <v>2200</v>
      </c>
      <c r="G32" s="336"/>
      <c r="H32" s="338"/>
    </row>
    <row r="33" spans="1:9" ht="31.15" customHeight="1">
      <c r="A33" s="322" t="s">
        <v>32</v>
      </c>
      <c r="B33" s="73" t="s">
        <v>34</v>
      </c>
      <c r="C33" s="335"/>
      <c r="D33" s="335"/>
      <c r="E33" s="335">
        <v>6825</v>
      </c>
      <c r="F33" s="335">
        <v>18670</v>
      </c>
      <c r="G33" s="336"/>
      <c r="H33" s="337"/>
    </row>
    <row r="34" spans="1:9" ht="32.450000000000003" customHeight="1">
      <c r="A34" s="322" t="s">
        <v>36</v>
      </c>
      <c r="B34" s="73" t="s">
        <v>38</v>
      </c>
      <c r="C34" s="335">
        <v>230.86</v>
      </c>
      <c r="D34" s="335">
        <v>763</v>
      </c>
      <c r="E34" s="335">
        <v>27697</v>
      </c>
      <c r="F34" s="335">
        <v>19615</v>
      </c>
      <c r="G34" s="336"/>
      <c r="H34" s="338"/>
    </row>
    <row r="35" spans="1:9" ht="28.9" customHeight="1">
      <c r="A35" s="322" t="s">
        <v>58</v>
      </c>
      <c r="B35" s="73" t="s">
        <v>60</v>
      </c>
      <c r="C35" s="335">
        <v>23.5</v>
      </c>
      <c r="D35" s="335">
        <v>4060</v>
      </c>
      <c r="E35" s="335">
        <v>156400</v>
      </c>
      <c r="F35" s="339">
        <v>36000</v>
      </c>
      <c r="G35" s="340"/>
      <c r="H35" s="341"/>
    </row>
    <row r="36" spans="1:9" ht="16.149999999999999" customHeight="1" thickBot="1">
      <c r="A36" s="322" t="s">
        <v>103</v>
      </c>
      <c r="B36" s="73" t="s">
        <v>104</v>
      </c>
      <c r="C36" s="335"/>
      <c r="D36" s="335"/>
      <c r="E36" s="335">
        <v>2900</v>
      </c>
      <c r="F36" s="339"/>
      <c r="G36" s="340"/>
      <c r="H36" s="341">
        <v>15</v>
      </c>
      <c r="I36" s="170"/>
    </row>
    <row r="37" spans="1:9" ht="16.5" hidden="1" thickBot="1">
      <c r="A37" s="360"/>
      <c r="B37" s="375"/>
      <c r="C37" s="361"/>
      <c r="D37" s="361"/>
      <c r="E37" s="361"/>
      <c r="F37" s="361"/>
      <c r="G37" s="362"/>
      <c r="H37" s="363"/>
      <c r="I37" s="170"/>
    </row>
    <row r="38" spans="1:9">
      <c r="A38" s="760" t="s">
        <v>290</v>
      </c>
      <c r="B38" s="762" t="s">
        <v>383</v>
      </c>
      <c r="C38" s="746">
        <f t="shared" ref="C38:H38" si="1">SUM(C40:C48)</f>
        <v>4574.8999999999996</v>
      </c>
      <c r="D38" s="746">
        <f t="shared" si="1"/>
        <v>14165</v>
      </c>
      <c r="E38" s="746">
        <f t="shared" si="1"/>
        <v>1115500</v>
      </c>
      <c r="F38" s="746">
        <f t="shared" si="1"/>
        <v>422300</v>
      </c>
      <c r="G38" s="746">
        <f t="shared" si="1"/>
        <v>0</v>
      </c>
      <c r="H38" s="748">
        <f t="shared" si="1"/>
        <v>0</v>
      </c>
    </row>
    <row r="39" spans="1:9" ht="4.1500000000000004" customHeight="1" thickBot="1">
      <c r="A39" s="761"/>
      <c r="B39" s="763"/>
      <c r="C39" s="747"/>
      <c r="D39" s="747"/>
      <c r="E39" s="747"/>
      <c r="F39" s="747"/>
      <c r="G39" s="747"/>
      <c r="H39" s="749"/>
    </row>
    <row r="40" spans="1:9" ht="31.9" customHeight="1">
      <c r="A40" s="376" t="s">
        <v>114</v>
      </c>
      <c r="B40" s="370" t="s">
        <v>115</v>
      </c>
      <c r="C40" s="333">
        <v>5.9</v>
      </c>
      <c r="D40" s="333">
        <v>25</v>
      </c>
      <c r="E40" s="333">
        <v>570</v>
      </c>
      <c r="F40" s="377"/>
      <c r="G40" s="378"/>
      <c r="H40" s="342"/>
    </row>
    <row r="41" spans="1:9" ht="15.6" customHeight="1">
      <c r="A41" s="322" t="s">
        <v>52</v>
      </c>
      <c r="B41" s="73" t="s">
        <v>118</v>
      </c>
      <c r="C41" s="343">
        <v>1445</v>
      </c>
      <c r="D41" s="343">
        <v>4650</v>
      </c>
      <c r="E41" s="343">
        <v>280000</v>
      </c>
      <c r="F41" s="343">
        <v>15500</v>
      </c>
      <c r="G41" s="344"/>
      <c r="H41" s="345"/>
    </row>
    <row r="42" spans="1:9" ht="18" customHeight="1">
      <c r="A42" s="322" t="s">
        <v>120</v>
      </c>
      <c r="B42" s="73" t="s">
        <v>122</v>
      </c>
      <c r="C42" s="343">
        <v>2980</v>
      </c>
      <c r="D42" s="343">
        <v>8200</v>
      </c>
      <c r="E42" s="343">
        <v>670000</v>
      </c>
      <c r="F42" s="343">
        <v>380000</v>
      </c>
      <c r="G42" s="344"/>
      <c r="H42" s="345"/>
    </row>
    <row r="43" spans="1:9" ht="34.15" customHeight="1">
      <c r="A43" s="322" t="s">
        <v>124</v>
      </c>
      <c r="B43" s="73" t="s">
        <v>125</v>
      </c>
      <c r="C43" s="336"/>
      <c r="D43" s="335">
        <v>380</v>
      </c>
      <c r="E43" s="335">
        <v>20200</v>
      </c>
      <c r="F43" s="335">
        <v>15000</v>
      </c>
      <c r="G43" s="336"/>
      <c r="H43" s="338"/>
      <c r="I43" s="74"/>
    </row>
    <row r="44" spans="1:9" ht="31.15" customHeight="1">
      <c r="A44" s="322" t="s">
        <v>44</v>
      </c>
      <c r="B44" s="73" t="s">
        <v>132</v>
      </c>
      <c r="C44" s="343">
        <v>65</v>
      </c>
      <c r="D44" s="343">
        <v>120</v>
      </c>
      <c r="E44" s="343">
        <v>64800</v>
      </c>
      <c r="F44" s="343">
        <v>2900</v>
      </c>
      <c r="G44" s="343"/>
      <c r="H44" s="346"/>
      <c r="I44" s="74"/>
    </row>
    <row r="45" spans="1:9" ht="29.45" customHeight="1">
      <c r="A45" s="323">
        <v>1151</v>
      </c>
      <c r="B45" s="73" t="s">
        <v>142</v>
      </c>
      <c r="C45" s="343"/>
      <c r="D45" s="343"/>
      <c r="E45" s="343">
        <v>49930</v>
      </c>
      <c r="F45" s="343"/>
      <c r="G45" s="343"/>
      <c r="H45" s="346"/>
      <c r="I45" s="74"/>
    </row>
    <row r="46" spans="1:9" ht="19.149999999999999" customHeight="1">
      <c r="A46" s="323">
        <v>1141</v>
      </c>
      <c r="B46" s="73" t="s">
        <v>136</v>
      </c>
      <c r="C46" s="335">
        <v>41</v>
      </c>
      <c r="D46" s="335">
        <v>240</v>
      </c>
      <c r="E46" s="335">
        <v>5000</v>
      </c>
      <c r="F46" s="335"/>
      <c r="G46" s="336"/>
      <c r="H46" s="338"/>
      <c r="I46" s="74"/>
    </row>
    <row r="47" spans="1:9" ht="28.9" customHeight="1">
      <c r="A47" s="323">
        <v>5031</v>
      </c>
      <c r="B47" s="73" t="s">
        <v>149</v>
      </c>
      <c r="C47" s="335">
        <v>38</v>
      </c>
      <c r="D47" s="335">
        <v>310</v>
      </c>
      <c r="E47" s="335">
        <v>22000</v>
      </c>
      <c r="F47" s="335">
        <v>3400</v>
      </c>
      <c r="G47" s="336"/>
      <c r="H47" s="338"/>
      <c r="I47" s="74"/>
    </row>
    <row r="48" spans="1:9" ht="49.9" customHeight="1" thickBot="1">
      <c r="A48" s="379">
        <v>5061</v>
      </c>
      <c r="B48" s="332" t="s">
        <v>152</v>
      </c>
      <c r="C48" s="380"/>
      <c r="D48" s="380">
        <v>240</v>
      </c>
      <c r="E48" s="380">
        <v>3000</v>
      </c>
      <c r="F48" s="380">
        <v>5500</v>
      </c>
      <c r="G48" s="381"/>
      <c r="H48" s="382"/>
      <c r="I48" s="74"/>
    </row>
    <row r="49" spans="1:10" ht="15" customHeight="1" thickBot="1">
      <c r="A49" s="383" t="s">
        <v>291</v>
      </c>
      <c r="B49" s="384" t="s">
        <v>389</v>
      </c>
      <c r="C49" s="373">
        <f>C50</f>
        <v>12</v>
      </c>
      <c r="D49" s="373">
        <f t="shared" ref="D49:H49" si="2">D50</f>
        <v>220</v>
      </c>
      <c r="E49" s="373">
        <f t="shared" si="2"/>
        <v>1880</v>
      </c>
      <c r="F49" s="373">
        <f t="shared" si="2"/>
        <v>0</v>
      </c>
      <c r="G49" s="373">
        <f t="shared" si="2"/>
        <v>0</v>
      </c>
      <c r="H49" s="374">
        <f t="shared" si="2"/>
        <v>0</v>
      </c>
      <c r="I49" s="74"/>
    </row>
    <row r="50" spans="1:10" ht="32.450000000000003" customHeight="1" thickBot="1">
      <c r="A50" s="385" t="s">
        <v>114</v>
      </c>
      <c r="B50" s="386" t="s">
        <v>115</v>
      </c>
      <c r="C50" s="387">
        <v>12</v>
      </c>
      <c r="D50" s="387">
        <v>220</v>
      </c>
      <c r="E50" s="387">
        <v>1880</v>
      </c>
      <c r="F50" s="387"/>
      <c r="G50" s="388"/>
      <c r="H50" s="389"/>
      <c r="I50" s="74"/>
    </row>
    <row r="51" spans="1:10" ht="15.6" customHeight="1" thickBot="1">
      <c r="A51" s="390">
        <v>10</v>
      </c>
      <c r="B51" s="372" t="s">
        <v>384</v>
      </c>
      <c r="C51" s="373">
        <f t="shared" ref="C51:H51" si="3">SUM(C52:C56)</f>
        <v>140</v>
      </c>
      <c r="D51" s="373">
        <f t="shared" si="3"/>
        <v>799</v>
      </c>
      <c r="E51" s="373">
        <f t="shared" si="3"/>
        <v>125840</v>
      </c>
      <c r="F51" s="373">
        <f t="shared" si="3"/>
        <v>72900</v>
      </c>
      <c r="G51" s="373">
        <f t="shared" si="3"/>
        <v>0</v>
      </c>
      <c r="H51" s="374">
        <f t="shared" si="3"/>
        <v>125</v>
      </c>
      <c r="I51" s="74"/>
    </row>
    <row r="52" spans="1:10" ht="32.450000000000003" customHeight="1">
      <c r="A52" s="321" t="s">
        <v>114</v>
      </c>
      <c r="B52" s="370" t="s">
        <v>115</v>
      </c>
      <c r="C52" s="333"/>
      <c r="D52" s="333">
        <v>18</v>
      </c>
      <c r="E52" s="333">
        <v>570</v>
      </c>
      <c r="F52" s="333">
        <v>760</v>
      </c>
      <c r="G52" s="333"/>
      <c r="H52" s="334"/>
      <c r="I52" s="74"/>
    </row>
    <row r="53" spans="1:10" ht="16.149999999999999" customHeight="1">
      <c r="A53" s="323">
        <v>1080</v>
      </c>
      <c r="B53" s="73" t="s">
        <v>159</v>
      </c>
      <c r="C53" s="335">
        <v>140</v>
      </c>
      <c r="D53" s="335">
        <v>110</v>
      </c>
      <c r="E53" s="335">
        <v>7700</v>
      </c>
      <c r="F53" s="335"/>
      <c r="G53" s="335"/>
      <c r="H53" s="337"/>
      <c r="I53" s="74"/>
    </row>
    <row r="54" spans="1:10" ht="15.75">
      <c r="A54" s="323">
        <v>4030</v>
      </c>
      <c r="B54" s="73" t="s">
        <v>163</v>
      </c>
      <c r="C54" s="335"/>
      <c r="D54" s="335">
        <v>185</v>
      </c>
      <c r="E54" s="335">
        <v>31954</v>
      </c>
      <c r="F54" s="335">
        <v>18700</v>
      </c>
      <c r="G54" s="335"/>
      <c r="H54" s="337"/>
      <c r="I54" s="74"/>
    </row>
    <row r="55" spans="1:10" ht="30.6" customHeight="1">
      <c r="A55" s="323">
        <v>4060</v>
      </c>
      <c r="B55" s="73" t="s">
        <v>167</v>
      </c>
      <c r="C55" s="335"/>
      <c r="D55" s="335">
        <v>480</v>
      </c>
      <c r="E55" s="335">
        <v>85306</v>
      </c>
      <c r="F55" s="335">
        <v>53440</v>
      </c>
      <c r="G55" s="335"/>
      <c r="H55" s="337">
        <v>125</v>
      </c>
      <c r="I55" s="74"/>
    </row>
    <row r="56" spans="1:10" ht="15" customHeight="1" thickBot="1">
      <c r="A56" s="379">
        <v>4081</v>
      </c>
      <c r="B56" s="332" t="s">
        <v>171</v>
      </c>
      <c r="C56" s="380"/>
      <c r="D56" s="380">
        <v>6</v>
      </c>
      <c r="E56" s="380">
        <v>310</v>
      </c>
      <c r="F56" s="380"/>
      <c r="G56" s="380"/>
      <c r="H56" s="391"/>
      <c r="I56" s="74"/>
    </row>
    <row r="57" spans="1:10" ht="19.899999999999999" customHeight="1" thickBot="1">
      <c r="A57" s="390">
        <v>16</v>
      </c>
      <c r="B57" s="384" t="s">
        <v>390</v>
      </c>
      <c r="C57" s="373">
        <f>C58</f>
        <v>12</v>
      </c>
      <c r="D57" s="373">
        <f t="shared" ref="D57:H57" si="4">D58</f>
        <v>220</v>
      </c>
      <c r="E57" s="373">
        <f t="shared" si="4"/>
        <v>2030</v>
      </c>
      <c r="F57" s="373">
        <f t="shared" si="4"/>
        <v>0</v>
      </c>
      <c r="G57" s="373">
        <f t="shared" si="4"/>
        <v>0</v>
      </c>
      <c r="H57" s="374">
        <f t="shared" si="4"/>
        <v>0</v>
      </c>
      <c r="I57" s="74"/>
    </row>
    <row r="58" spans="1:10" ht="31.9" customHeight="1" thickBot="1">
      <c r="A58" s="385" t="s">
        <v>114</v>
      </c>
      <c r="B58" s="386" t="s">
        <v>115</v>
      </c>
      <c r="C58" s="387">
        <v>12</v>
      </c>
      <c r="D58" s="387">
        <v>220</v>
      </c>
      <c r="E58" s="387">
        <v>2030</v>
      </c>
      <c r="F58" s="387"/>
      <c r="G58" s="387"/>
      <c r="H58" s="392"/>
      <c r="I58" s="74"/>
    </row>
    <row r="59" spans="1:10" ht="19.149999999999999" customHeight="1" thickBot="1">
      <c r="A59" s="390">
        <v>34</v>
      </c>
      <c r="B59" s="384" t="s">
        <v>391</v>
      </c>
      <c r="C59" s="373">
        <f>C60</f>
        <v>85</v>
      </c>
      <c r="D59" s="373">
        <f t="shared" ref="D59:H59" si="5">D60</f>
        <v>220</v>
      </c>
      <c r="E59" s="373">
        <f t="shared" si="5"/>
        <v>4690</v>
      </c>
      <c r="F59" s="373">
        <f t="shared" si="5"/>
        <v>0</v>
      </c>
      <c r="G59" s="373">
        <f t="shared" si="5"/>
        <v>0</v>
      </c>
      <c r="H59" s="374">
        <f t="shared" si="5"/>
        <v>0</v>
      </c>
      <c r="I59" s="74"/>
    </row>
    <row r="60" spans="1:10" ht="33.6" customHeight="1" thickBot="1">
      <c r="A60" s="385" t="s">
        <v>114</v>
      </c>
      <c r="B60" s="386" t="s">
        <v>115</v>
      </c>
      <c r="C60" s="387">
        <v>85</v>
      </c>
      <c r="D60" s="387">
        <v>220</v>
      </c>
      <c r="E60" s="387">
        <v>4690</v>
      </c>
      <c r="F60" s="387"/>
      <c r="G60" s="387"/>
      <c r="H60" s="392"/>
      <c r="I60" s="74"/>
    </row>
    <row r="61" spans="1:10" ht="15.6" customHeight="1" thickBot="1">
      <c r="A61" s="390">
        <v>37</v>
      </c>
      <c r="B61" s="372" t="s">
        <v>392</v>
      </c>
      <c r="C61" s="373">
        <f>C62</f>
        <v>33</v>
      </c>
      <c r="D61" s="373">
        <f t="shared" ref="D61:H61" si="6">D62</f>
        <v>106</v>
      </c>
      <c r="E61" s="373">
        <f t="shared" si="6"/>
        <v>5405</v>
      </c>
      <c r="F61" s="373">
        <f t="shared" si="6"/>
        <v>0</v>
      </c>
      <c r="G61" s="373">
        <f t="shared" si="6"/>
        <v>0</v>
      </c>
      <c r="H61" s="374">
        <f t="shared" si="6"/>
        <v>0</v>
      </c>
      <c r="I61" s="74"/>
    </row>
    <row r="62" spans="1:10" ht="30" customHeight="1" thickBot="1">
      <c r="A62" s="385" t="s">
        <v>114</v>
      </c>
      <c r="B62" s="386" t="s">
        <v>115</v>
      </c>
      <c r="C62" s="393">
        <v>33</v>
      </c>
      <c r="D62" s="393">
        <v>106</v>
      </c>
      <c r="E62" s="393">
        <v>5405</v>
      </c>
      <c r="F62" s="394"/>
      <c r="G62" s="394"/>
      <c r="H62" s="395"/>
      <c r="I62" s="320"/>
    </row>
    <row r="63" spans="1:10" ht="16.149999999999999" customHeight="1" thickBot="1">
      <c r="A63" s="364"/>
      <c r="B63" s="365" t="s">
        <v>367</v>
      </c>
      <c r="C63" s="366">
        <f>C29+C38+C49+C51+C57+C59+C61</f>
        <v>6686.4</v>
      </c>
      <c r="D63" s="366">
        <f t="shared" ref="D63:H63" si="7">D29+D38+D49+D51+D57+D59+D61</f>
        <v>30762</v>
      </c>
      <c r="E63" s="366">
        <f t="shared" si="7"/>
        <v>1896567</v>
      </c>
      <c r="F63" s="366">
        <f t="shared" si="7"/>
        <v>623985</v>
      </c>
      <c r="G63" s="366">
        <f t="shared" si="7"/>
        <v>0</v>
      </c>
      <c r="H63" s="367">
        <f t="shared" si="7"/>
        <v>140</v>
      </c>
      <c r="I63" s="320"/>
      <c r="J63" s="170"/>
    </row>
    <row r="64" spans="1:10" s="184" customFormat="1" ht="31.15" customHeight="1">
      <c r="B64" s="368" t="s">
        <v>519</v>
      </c>
      <c r="C64" s="368"/>
      <c r="D64" s="368"/>
      <c r="E64" s="368" t="s">
        <v>520</v>
      </c>
      <c r="F64" s="369"/>
      <c r="G64" s="369"/>
      <c r="H64" s="369"/>
      <c r="I64" s="359"/>
    </row>
    <row r="65" spans="1:9" s="184" customFormat="1">
      <c r="A65" s="357"/>
      <c r="B65" s="357"/>
      <c r="C65" s="357"/>
      <c r="D65" s="357"/>
      <c r="E65" s="357"/>
      <c r="F65" s="357"/>
      <c r="G65" s="357"/>
      <c r="H65" s="357"/>
      <c r="I65" s="359"/>
    </row>
    <row r="66" spans="1:9" s="184" customFormat="1">
      <c r="E66" s="184" t="s">
        <v>385</v>
      </c>
    </row>
    <row r="67" spans="1:9" s="184" customFormat="1"/>
    <row r="68" spans="1:9" s="184" customFormat="1" ht="13.15" customHeight="1">
      <c r="B68" s="358"/>
      <c r="C68" s="358"/>
      <c r="D68" s="358"/>
      <c r="E68" s="358"/>
      <c r="F68" s="358"/>
      <c r="G68" s="358"/>
      <c r="H68" s="358"/>
    </row>
    <row r="69" spans="1:9" ht="37.5" customHeight="1">
      <c r="B69" s="358"/>
      <c r="C69" s="358"/>
      <c r="D69" s="358"/>
      <c r="E69" s="358"/>
      <c r="F69" s="358"/>
      <c r="G69" s="358"/>
      <c r="H69" s="358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E10:H10"/>
    <mergeCell ref="E1:H1"/>
    <mergeCell ref="E2:H2"/>
    <mergeCell ref="E3:H3"/>
    <mergeCell ref="E4:H4"/>
    <mergeCell ref="G5:H5"/>
    <mergeCell ref="A24:A28"/>
    <mergeCell ref="B24:B28"/>
    <mergeCell ref="A38:A39"/>
    <mergeCell ref="B38:B39"/>
    <mergeCell ref="C38:C39"/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tabSelected="1" topLeftCell="C1" zoomScale="69" zoomScaleNormal="69" workbookViewId="0">
      <selection activeCell="L67" sqref="L67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312" bestFit="1" customWidth="1"/>
    <col min="11" max="11" width="21" style="313" bestFit="1" customWidth="1"/>
    <col min="12" max="12" width="21" style="312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772" t="s">
        <v>598</v>
      </c>
      <c r="H1" s="772"/>
      <c r="I1" s="772"/>
      <c r="J1" s="677"/>
      <c r="K1" s="677"/>
      <c r="L1" s="677"/>
    </row>
    <row r="2" spans="1:14" ht="21" customHeight="1">
      <c r="E2" s="780" t="s">
        <v>440</v>
      </c>
      <c r="F2" s="781"/>
      <c r="G2" s="781"/>
      <c r="H2" s="781"/>
      <c r="I2" s="781"/>
      <c r="J2" s="781"/>
      <c r="K2" s="781"/>
      <c r="L2" s="104"/>
    </row>
    <row r="3" spans="1:14" ht="29.25" customHeight="1">
      <c r="C3" s="773" t="s">
        <v>366</v>
      </c>
      <c r="D3" s="774"/>
      <c r="E3" s="774"/>
      <c r="F3" s="774"/>
      <c r="G3" s="774"/>
      <c r="H3" s="774"/>
      <c r="I3" s="774"/>
      <c r="J3" s="774"/>
      <c r="K3" s="774"/>
      <c r="L3" s="774"/>
    </row>
    <row r="4" spans="1:14" ht="18.75" customHeight="1">
      <c r="C4" s="775">
        <v>13557000000</v>
      </c>
      <c r="D4" s="776"/>
      <c r="E4" s="234"/>
      <c r="F4" s="234"/>
      <c r="G4" s="234"/>
      <c r="H4" s="234"/>
      <c r="I4" s="234"/>
      <c r="J4" s="234"/>
      <c r="K4" s="234"/>
      <c r="L4" s="234"/>
    </row>
    <row r="5" spans="1:14" ht="17.25" customHeight="1">
      <c r="C5" s="777" t="s">
        <v>194</v>
      </c>
      <c r="D5" s="778"/>
      <c r="E5" s="234"/>
      <c r="F5" s="234"/>
      <c r="G5" s="234"/>
      <c r="H5" s="234"/>
      <c r="I5" s="234"/>
      <c r="J5" s="234"/>
      <c r="K5" s="234"/>
      <c r="L5" s="234"/>
    </row>
    <row r="6" spans="1:14" ht="18.75">
      <c r="C6" s="235"/>
      <c r="D6" s="236"/>
      <c r="E6" s="236"/>
      <c r="F6" s="236"/>
      <c r="G6" s="237"/>
      <c r="H6" s="237"/>
      <c r="I6" s="237"/>
      <c r="J6" s="238"/>
      <c r="K6" s="239"/>
      <c r="L6" s="240" t="s">
        <v>345</v>
      </c>
      <c r="M6" s="241"/>
      <c r="N6" s="241"/>
    </row>
    <row r="7" spans="1:14" s="245" customFormat="1" ht="56.45" customHeight="1">
      <c r="A7" s="242"/>
      <c r="B7" s="415"/>
      <c r="C7" s="779" t="s">
        <v>414</v>
      </c>
      <c r="D7" s="779" t="s">
        <v>346</v>
      </c>
      <c r="E7" s="779" t="s">
        <v>6</v>
      </c>
      <c r="F7" s="779" t="s">
        <v>347</v>
      </c>
      <c r="G7" s="767" t="s">
        <v>348</v>
      </c>
      <c r="H7" s="767" t="s">
        <v>349</v>
      </c>
      <c r="I7" s="767" t="s">
        <v>198</v>
      </c>
      <c r="J7" s="767" t="s">
        <v>8</v>
      </c>
      <c r="K7" s="769" t="s">
        <v>15</v>
      </c>
      <c r="L7" s="770"/>
      <c r="M7" s="243"/>
      <c r="N7" s="244"/>
    </row>
    <row r="8" spans="1:14" s="245" customFormat="1" ht="146.25" customHeight="1">
      <c r="A8" s="242"/>
      <c r="B8" s="242"/>
      <c r="C8" s="768"/>
      <c r="D8" s="768"/>
      <c r="E8" s="768"/>
      <c r="F8" s="768"/>
      <c r="G8" s="768"/>
      <c r="H8" s="768"/>
      <c r="I8" s="768"/>
      <c r="J8" s="768"/>
      <c r="K8" s="431" t="s">
        <v>9</v>
      </c>
      <c r="L8" s="432" t="s">
        <v>16</v>
      </c>
      <c r="M8" s="243"/>
      <c r="N8" s="244"/>
    </row>
    <row r="9" spans="1:14" s="250" customFormat="1" ht="14.25" customHeight="1" thickBot="1">
      <c r="A9" s="246"/>
      <c r="B9" s="246"/>
      <c r="C9" s="247">
        <v>1</v>
      </c>
      <c r="D9" s="247">
        <v>2</v>
      </c>
      <c r="E9" s="247">
        <v>3</v>
      </c>
      <c r="F9" s="247">
        <v>4</v>
      </c>
      <c r="G9" s="248">
        <v>5</v>
      </c>
      <c r="H9" s="248">
        <v>6</v>
      </c>
      <c r="I9" s="248">
        <v>7</v>
      </c>
      <c r="J9" s="247">
        <v>8</v>
      </c>
      <c r="K9" s="249">
        <v>9</v>
      </c>
      <c r="L9" s="248">
        <v>10</v>
      </c>
      <c r="M9" s="238"/>
      <c r="N9" s="238"/>
    </row>
    <row r="10" spans="1:14" s="250" customFormat="1" ht="19.5" thickBot="1">
      <c r="A10" s="246"/>
      <c r="B10" s="246"/>
      <c r="C10" s="251" t="s">
        <v>350</v>
      </c>
      <c r="D10" s="251" t="s">
        <v>289</v>
      </c>
      <c r="E10" s="252"/>
      <c r="F10" s="253" t="s">
        <v>411</v>
      </c>
      <c r="G10" s="254"/>
      <c r="H10" s="254"/>
      <c r="I10" s="255">
        <f t="shared" ref="I10:J10" si="0">I11+I12+I13+I14+I15+I16+I17+I18+I20+I21+I22+I23+I26+I27+I28+I29+I30+I31+I32+I33+I34+I36+I37+I35+I19+I25</f>
        <v>51808280.289999999</v>
      </c>
      <c r="J10" s="255">
        <f t="shared" si="0"/>
        <v>31937317</v>
      </c>
      <c r="K10" s="255">
        <f>K11+K12+K13+K14+K15+K16+K17+K18+K20+K21+K22+K23+K26+K27+K28+K29+K30+K31+K32+K33+K34+K36+K37+K35+K19+K25</f>
        <v>19870963.289999999</v>
      </c>
      <c r="L10" s="255">
        <f>L11+L12+L13+L14+L15+L16+L17+L18+L20+L21+L22+L23+L26+L27+L28+L29+L30+L31+L32+L33+L34+L36+L37+L35+L19</f>
        <v>18966843</v>
      </c>
      <c r="M10" s="238"/>
      <c r="N10" s="238"/>
    </row>
    <row r="11" spans="1:14" s="263" customFormat="1" ht="122.25" customHeight="1">
      <c r="A11" s="256"/>
      <c r="B11" s="256"/>
      <c r="C11" s="257" t="s">
        <v>23</v>
      </c>
      <c r="D11" s="257" t="s">
        <v>24</v>
      </c>
      <c r="E11" s="257" t="s">
        <v>25</v>
      </c>
      <c r="F11" s="258" t="s">
        <v>26</v>
      </c>
      <c r="G11" s="259" t="s">
        <v>417</v>
      </c>
      <c r="H11" s="260" t="s">
        <v>434</v>
      </c>
      <c r="I11" s="261">
        <f t="shared" ref="I11:I31" si="1">J11+K11</f>
        <v>1000000</v>
      </c>
      <c r="J11" s="262">
        <v>1000000</v>
      </c>
      <c r="K11" s="262"/>
      <c r="L11" s="262"/>
    </row>
    <row r="12" spans="1:14" s="263" customFormat="1" ht="66">
      <c r="A12" s="256"/>
      <c r="B12" s="256"/>
      <c r="C12" s="257" t="s">
        <v>23</v>
      </c>
      <c r="D12" s="257" t="s">
        <v>24</v>
      </c>
      <c r="E12" s="257" t="s">
        <v>25</v>
      </c>
      <c r="F12" s="258" t="s">
        <v>26</v>
      </c>
      <c r="G12" s="264" t="s">
        <v>550</v>
      </c>
      <c r="H12" s="260" t="s">
        <v>549</v>
      </c>
      <c r="I12" s="261">
        <f t="shared" si="1"/>
        <v>500000</v>
      </c>
      <c r="J12" s="262">
        <v>500000</v>
      </c>
      <c r="K12" s="262"/>
      <c r="L12" s="262"/>
    </row>
    <row r="13" spans="1:14" s="263" customFormat="1" ht="99">
      <c r="A13" s="256"/>
      <c r="B13" s="256"/>
      <c r="C13" s="257" t="s">
        <v>23</v>
      </c>
      <c r="D13" s="257" t="s">
        <v>24</v>
      </c>
      <c r="E13" s="257" t="s">
        <v>25</v>
      </c>
      <c r="F13" s="258" t="s">
        <v>26</v>
      </c>
      <c r="G13" s="259" t="s">
        <v>409</v>
      </c>
      <c r="H13" s="260" t="s">
        <v>434</v>
      </c>
      <c r="I13" s="261">
        <f t="shared" si="1"/>
        <v>3237000</v>
      </c>
      <c r="J13" s="262">
        <v>2352000</v>
      </c>
      <c r="K13" s="262">
        <v>885000</v>
      </c>
      <c r="L13" s="262">
        <v>885000</v>
      </c>
    </row>
    <row r="14" spans="1:14" s="263" customFormat="1" ht="70.5" customHeight="1">
      <c r="A14" s="256"/>
      <c r="B14" s="256"/>
      <c r="C14" s="257" t="s">
        <v>27</v>
      </c>
      <c r="D14" s="257" t="s">
        <v>28</v>
      </c>
      <c r="E14" s="257" t="s">
        <v>29</v>
      </c>
      <c r="F14" s="258" t="s">
        <v>30</v>
      </c>
      <c r="G14" s="265" t="s">
        <v>351</v>
      </c>
      <c r="H14" s="260" t="s">
        <v>434</v>
      </c>
      <c r="I14" s="261">
        <f t="shared" si="1"/>
        <v>98000</v>
      </c>
      <c r="J14" s="262">
        <v>98000</v>
      </c>
      <c r="K14" s="262"/>
      <c r="L14" s="262"/>
    </row>
    <row r="15" spans="1:14" s="263" customFormat="1" ht="94.5" customHeight="1">
      <c r="A15" s="256"/>
      <c r="B15" s="256"/>
      <c r="C15" s="257" t="s">
        <v>35</v>
      </c>
      <c r="D15" s="257" t="s">
        <v>36</v>
      </c>
      <c r="E15" s="257" t="s">
        <v>37</v>
      </c>
      <c r="F15" s="461" t="s">
        <v>38</v>
      </c>
      <c r="G15" s="259" t="s">
        <v>409</v>
      </c>
      <c r="H15" s="260" t="s">
        <v>434</v>
      </c>
      <c r="I15" s="261">
        <f t="shared" si="1"/>
        <v>415000</v>
      </c>
      <c r="J15" s="262"/>
      <c r="K15" s="262">
        <v>415000</v>
      </c>
      <c r="L15" s="262">
        <v>415000</v>
      </c>
    </row>
    <row r="16" spans="1:14" s="263" customFormat="1" ht="70.5" hidden="1" customHeight="1">
      <c r="A16" s="256"/>
      <c r="B16" s="256"/>
      <c r="C16" s="257" t="s">
        <v>39</v>
      </c>
      <c r="D16" s="257" t="s">
        <v>40</v>
      </c>
      <c r="E16" s="408" t="s">
        <v>41</v>
      </c>
      <c r="F16" s="73" t="s">
        <v>42</v>
      </c>
      <c r="G16" s="265" t="s">
        <v>351</v>
      </c>
      <c r="H16" s="260" t="s">
        <v>434</v>
      </c>
      <c r="I16" s="261">
        <f t="shared" si="1"/>
        <v>0</v>
      </c>
      <c r="J16" s="262">
        <v>0</v>
      </c>
      <c r="K16" s="262"/>
      <c r="L16" s="262"/>
    </row>
    <row r="17" spans="1:14" s="263" customFormat="1" ht="81.599999999999994" customHeight="1">
      <c r="A17" s="256"/>
      <c r="B17" s="256"/>
      <c r="C17" s="257" t="s">
        <v>521</v>
      </c>
      <c r="D17" s="257" t="s">
        <v>523</v>
      </c>
      <c r="E17" s="577">
        <v>1070</v>
      </c>
      <c r="F17" s="578" t="s">
        <v>522</v>
      </c>
      <c r="G17" s="289" t="s">
        <v>426</v>
      </c>
      <c r="H17" s="260" t="s">
        <v>434</v>
      </c>
      <c r="I17" s="261">
        <f t="shared" si="1"/>
        <v>900000</v>
      </c>
      <c r="J17" s="262">
        <v>900000</v>
      </c>
      <c r="K17" s="262"/>
      <c r="L17" s="262"/>
    </row>
    <row r="18" spans="1:14" s="250" customFormat="1" ht="66">
      <c r="A18" s="246"/>
      <c r="B18" s="246"/>
      <c r="C18" s="257" t="s">
        <v>292</v>
      </c>
      <c r="D18" s="257" t="s">
        <v>400</v>
      </c>
      <c r="E18" s="257" t="s">
        <v>184</v>
      </c>
      <c r="F18" s="71" t="s">
        <v>293</v>
      </c>
      <c r="G18" s="267" t="s">
        <v>419</v>
      </c>
      <c r="H18" s="260" t="s">
        <v>434</v>
      </c>
      <c r="I18" s="261">
        <f t="shared" si="1"/>
        <v>600000</v>
      </c>
      <c r="J18" s="262"/>
      <c r="K18" s="262">
        <v>600000</v>
      </c>
      <c r="L18" s="262">
        <v>600000</v>
      </c>
      <c r="M18" s="238"/>
      <c r="N18" s="238"/>
    </row>
    <row r="19" spans="1:14" s="250" customFormat="1" ht="66">
      <c r="A19" s="246"/>
      <c r="B19" s="246"/>
      <c r="C19" s="257" t="s">
        <v>525</v>
      </c>
      <c r="D19" s="257" t="s">
        <v>526</v>
      </c>
      <c r="E19" s="257" t="s">
        <v>65</v>
      </c>
      <c r="F19" s="71" t="s">
        <v>542</v>
      </c>
      <c r="G19" s="267" t="s">
        <v>401</v>
      </c>
      <c r="H19" s="260" t="s">
        <v>434</v>
      </c>
      <c r="I19" s="261">
        <f t="shared" si="1"/>
        <v>125543</v>
      </c>
      <c r="J19" s="262"/>
      <c r="K19" s="262">
        <v>125543</v>
      </c>
      <c r="L19" s="262">
        <v>125543</v>
      </c>
      <c r="M19" s="238"/>
      <c r="N19" s="238"/>
    </row>
    <row r="20" spans="1:14" s="245" customFormat="1" ht="69.75" customHeight="1">
      <c r="A20" s="269"/>
      <c r="B20" s="416"/>
      <c r="C20" s="270" t="s">
        <v>63</v>
      </c>
      <c r="D20" s="257" t="s">
        <v>64</v>
      </c>
      <c r="E20" s="257" t="s">
        <v>65</v>
      </c>
      <c r="F20" s="265" t="s">
        <v>66</v>
      </c>
      <c r="G20" s="267" t="s">
        <v>401</v>
      </c>
      <c r="H20" s="260" t="s">
        <v>434</v>
      </c>
      <c r="I20" s="261">
        <f t="shared" si="1"/>
        <v>24262860</v>
      </c>
      <c r="J20" s="262">
        <v>18072860</v>
      </c>
      <c r="K20" s="262">
        <v>6190000</v>
      </c>
      <c r="L20" s="262">
        <v>6190000</v>
      </c>
    </row>
    <row r="21" spans="1:14" s="245" customFormat="1" ht="123" customHeight="1">
      <c r="A21" s="269"/>
      <c r="B21" s="416"/>
      <c r="C21" s="270" t="s">
        <v>67</v>
      </c>
      <c r="D21" s="257" t="s">
        <v>68</v>
      </c>
      <c r="E21" s="271" t="s">
        <v>69</v>
      </c>
      <c r="F21" s="268" t="s">
        <v>354</v>
      </c>
      <c r="G21" s="267" t="s">
        <v>418</v>
      </c>
      <c r="H21" s="260" t="s">
        <v>434</v>
      </c>
      <c r="I21" s="261">
        <f t="shared" si="1"/>
        <v>1000000</v>
      </c>
      <c r="J21" s="262">
        <v>1000000</v>
      </c>
      <c r="K21" s="262"/>
      <c r="L21" s="262"/>
    </row>
    <row r="22" spans="1:14" s="263" customFormat="1" ht="90" customHeight="1">
      <c r="A22" s="269"/>
      <c r="B22" s="417"/>
      <c r="C22" s="257" t="s">
        <v>183</v>
      </c>
      <c r="D22" s="257" t="s">
        <v>404</v>
      </c>
      <c r="E22" s="257" t="s">
        <v>184</v>
      </c>
      <c r="F22" s="73" t="s">
        <v>185</v>
      </c>
      <c r="G22" s="267" t="s">
        <v>420</v>
      </c>
      <c r="H22" s="260" t="s">
        <v>434</v>
      </c>
      <c r="I22" s="261">
        <f t="shared" si="1"/>
        <v>200000</v>
      </c>
      <c r="J22" s="262"/>
      <c r="K22" s="262">
        <v>200000</v>
      </c>
      <c r="L22" s="262">
        <v>200000</v>
      </c>
    </row>
    <row r="23" spans="1:14" s="263" customFormat="1" ht="56.45" customHeight="1">
      <c r="A23" s="269"/>
      <c r="B23" s="417"/>
      <c r="C23" s="257" t="s">
        <v>70</v>
      </c>
      <c r="D23" s="257" t="s">
        <v>71</v>
      </c>
      <c r="E23" s="257" t="s">
        <v>72</v>
      </c>
      <c r="F23" s="73" t="s">
        <v>73</v>
      </c>
      <c r="G23" s="267" t="s">
        <v>421</v>
      </c>
      <c r="H23" s="260" t="s">
        <v>434</v>
      </c>
      <c r="I23" s="261">
        <f t="shared" si="1"/>
        <v>50500</v>
      </c>
      <c r="J23" s="262">
        <v>50500</v>
      </c>
      <c r="K23" s="262"/>
      <c r="L23" s="262"/>
    </row>
    <row r="24" spans="1:14" s="263" customFormat="1" ht="16.5" hidden="1">
      <c r="A24" s="269"/>
      <c r="B24" s="417"/>
      <c r="C24" s="257"/>
      <c r="D24" s="257"/>
      <c r="E24" s="257"/>
      <c r="F24" s="266"/>
      <c r="G24" s="267"/>
      <c r="H24" s="260"/>
      <c r="I24" s="261">
        <f t="shared" si="1"/>
        <v>0</v>
      </c>
      <c r="J24" s="262"/>
      <c r="K24" s="262"/>
      <c r="L24" s="262"/>
    </row>
    <row r="25" spans="1:14" s="263" customFormat="1" ht="51" customHeight="1">
      <c r="A25" s="269"/>
      <c r="B25" s="417"/>
      <c r="C25" s="257" t="s">
        <v>70</v>
      </c>
      <c r="D25" s="257" t="s">
        <v>71</v>
      </c>
      <c r="E25" s="257" t="s">
        <v>72</v>
      </c>
      <c r="F25" s="266" t="s">
        <v>73</v>
      </c>
      <c r="G25" s="267" t="s">
        <v>584</v>
      </c>
      <c r="H25" s="260" t="s">
        <v>434</v>
      </c>
      <c r="I25" s="261">
        <f t="shared" si="1"/>
        <v>216120.29</v>
      </c>
      <c r="J25" s="262"/>
      <c r="K25" s="262">
        <v>216120.29</v>
      </c>
      <c r="L25" s="262"/>
    </row>
    <row r="26" spans="1:14" s="263" customFormat="1" ht="49.5">
      <c r="A26" s="269"/>
      <c r="B26" s="417"/>
      <c r="C26" s="257" t="s">
        <v>441</v>
      </c>
      <c r="D26" s="257" t="s">
        <v>442</v>
      </c>
      <c r="E26" s="257" t="s">
        <v>75</v>
      </c>
      <c r="F26" s="73" t="s">
        <v>443</v>
      </c>
      <c r="G26" s="267" t="s">
        <v>459</v>
      </c>
      <c r="H26" s="260" t="s">
        <v>434</v>
      </c>
      <c r="I26" s="261">
        <f t="shared" si="1"/>
        <v>89000</v>
      </c>
      <c r="J26" s="262"/>
      <c r="K26" s="262">
        <v>89000</v>
      </c>
      <c r="L26" s="262">
        <v>89000</v>
      </c>
    </row>
    <row r="27" spans="1:14" s="245" customFormat="1" ht="77.25" customHeight="1">
      <c r="A27" s="269"/>
      <c r="B27" s="418"/>
      <c r="C27" s="257" t="s">
        <v>77</v>
      </c>
      <c r="D27" s="257" t="s">
        <v>78</v>
      </c>
      <c r="E27" s="257" t="s">
        <v>79</v>
      </c>
      <c r="F27" s="266" t="s">
        <v>80</v>
      </c>
      <c r="G27" s="267" t="s">
        <v>401</v>
      </c>
      <c r="H27" s="260" t="s">
        <v>434</v>
      </c>
      <c r="I27" s="261">
        <f t="shared" si="1"/>
        <v>15412500</v>
      </c>
      <c r="J27" s="262">
        <v>5000000</v>
      </c>
      <c r="K27" s="262">
        <v>10412500</v>
      </c>
      <c r="L27" s="262">
        <v>10412500</v>
      </c>
    </row>
    <row r="28" spans="1:14" s="277" customFormat="1" ht="57.75" customHeight="1">
      <c r="A28" s="272"/>
      <c r="B28" s="419"/>
      <c r="C28" s="273" t="s">
        <v>81</v>
      </c>
      <c r="D28" s="273" t="s">
        <v>82</v>
      </c>
      <c r="E28" s="273" t="s">
        <v>83</v>
      </c>
      <c r="F28" s="274" t="s">
        <v>355</v>
      </c>
      <c r="G28" s="265" t="s">
        <v>402</v>
      </c>
      <c r="H28" s="260" t="s">
        <v>434</v>
      </c>
      <c r="I28" s="275">
        <f>J28+K28</f>
        <v>200000</v>
      </c>
      <c r="J28" s="276">
        <v>200000</v>
      </c>
      <c r="K28" s="276"/>
      <c r="L28" s="276"/>
    </row>
    <row r="29" spans="1:14" s="277" customFormat="1" ht="66">
      <c r="A29" s="272"/>
      <c r="B29" s="419"/>
      <c r="C29" s="273" t="s">
        <v>85</v>
      </c>
      <c r="D29" s="273" t="s">
        <v>86</v>
      </c>
      <c r="E29" s="273" t="s">
        <v>83</v>
      </c>
      <c r="F29" s="278" t="s">
        <v>356</v>
      </c>
      <c r="G29" s="279" t="s">
        <v>423</v>
      </c>
      <c r="H29" s="260" t="s">
        <v>434</v>
      </c>
      <c r="I29" s="275">
        <f>J29+K29</f>
        <v>220000</v>
      </c>
      <c r="J29" s="276">
        <v>220000</v>
      </c>
      <c r="K29" s="276"/>
      <c r="L29" s="276"/>
    </row>
    <row r="30" spans="1:14" s="263" customFormat="1" ht="66">
      <c r="A30" s="269"/>
      <c r="B30" s="417"/>
      <c r="C30" s="280" t="s">
        <v>88</v>
      </c>
      <c r="D30" s="281">
        <v>7650</v>
      </c>
      <c r="E30" s="282" t="s">
        <v>90</v>
      </c>
      <c r="F30" s="283" t="s">
        <v>91</v>
      </c>
      <c r="G30" s="283" t="s">
        <v>403</v>
      </c>
      <c r="H30" s="260" t="s">
        <v>434</v>
      </c>
      <c r="I30" s="261">
        <f t="shared" si="1"/>
        <v>49800</v>
      </c>
      <c r="J30" s="284"/>
      <c r="K30" s="284">
        <v>49800</v>
      </c>
      <c r="L30" s="284">
        <v>49800</v>
      </c>
    </row>
    <row r="31" spans="1:14" s="263" customFormat="1" ht="89.25" customHeight="1">
      <c r="A31" s="269"/>
      <c r="B31" s="417"/>
      <c r="C31" s="257" t="s">
        <v>92</v>
      </c>
      <c r="D31" s="257" t="s">
        <v>93</v>
      </c>
      <c r="E31" s="257" t="s">
        <v>90</v>
      </c>
      <c r="F31" s="266" t="s">
        <v>357</v>
      </c>
      <c r="G31" s="279" t="s">
        <v>424</v>
      </c>
      <c r="H31" s="260" t="s">
        <v>434</v>
      </c>
      <c r="I31" s="261">
        <f t="shared" si="1"/>
        <v>200000</v>
      </c>
      <c r="J31" s="262">
        <v>200000</v>
      </c>
      <c r="K31" s="262"/>
      <c r="L31" s="262"/>
    </row>
    <row r="32" spans="1:14" s="250" customFormat="1" ht="49.5">
      <c r="A32" s="246"/>
      <c r="B32" s="246"/>
      <c r="C32" s="285" t="s">
        <v>95</v>
      </c>
      <c r="D32" s="281">
        <v>7693</v>
      </c>
      <c r="E32" s="282" t="s">
        <v>90</v>
      </c>
      <c r="F32" s="283" t="s">
        <v>358</v>
      </c>
      <c r="G32" s="286" t="s">
        <v>425</v>
      </c>
      <c r="H32" s="260" t="s">
        <v>434</v>
      </c>
      <c r="I32" s="261">
        <f>J32+K32</f>
        <v>99500</v>
      </c>
      <c r="J32" s="287">
        <v>99500</v>
      </c>
      <c r="K32" s="288"/>
      <c r="L32" s="288"/>
      <c r="M32" s="238"/>
      <c r="N32" s="238"/>
    </row>
    <row r="33" spans="1:14" s="250" customFormat="1" ht="101.45" customHeight="1">
      <c r="A33" s="246"/>
      <c r="B33" s="246"/>
      <c r="C33" s="257" t="s">
        <v>98</v>
      </c>
      <c r="D33" s="257" t="s">
        <v>99</v>
      </c>
      <c r="E33" s="257" t="s">
        <v>100</v>
      </c>
      <c r="F33" s="266" t="s">
        <v>101</v>
      </c>
      <c r="G33" s="289" t="s">
        <v>426</v>
      </c>
      <c r="H33" s="260" t="s">
        <v>434</v>
      </c>
      <c r="I33" s="261">
        <f t="shared" ref="I33:I45" si="2">J33+K33</f>
        <v>658657</v>
      </c>
      <c r="J33" s="290">
        <v>658657</v>
      </c>
      <c r="K33" s="291"/>
      <c r="L33" s="291"/>
      <c r="M33" s="238"/>
      <c r="N33" s="238"/>
    </row>
    <row r="34" spans="1:14" s="250" customFormat="1" ht="83.25" customHeight="1">
      <c r="A34" s="246"/>
      <c r="B34" s="246"/>
      <c r="C34" s="257" t="s">
        <v>102</v>
      </c>
      <c r="D34" s="257" t="s">
        <v>103</v>
      </c>
      <c r="E34" s="257" t="s">
        <v>100</v>
      </c>
      <c r="F34" s="266" t="s">
        <v>582</v>
      </c>
      <c r="G34" s="289" t="s">
        <v>405</v>
      </c>
      <c r="H34" s="260" t="s">
        <v>434</v>
      </c>
      <c r="I34" s="261">
        <f t="shared" si="2"/>
        <v>1045000</v>
      </c>
      <c r="J34" s="290">
        <v>1045000</v>
      </c>
      <c r="K34" s="291"/>
      <c r="L34" s="291"/>
      <c r="M34" s="238"/>
      <c r="N34" s="238"/>
    </row>
    <row r="35" spans="1:14" s="250" customFormat="1" ht="61.9" customHeight="1">
      <c r="A35" s="246"/>
      <c r="B35" s="246"/>
      <c r="C35" s="601" t="s">
        <v>543</v>
      </c>
      <c r="D35" s="585">
        <v>8230</v>
      </c>
      <c r="E35" s="601" t="s">
        <v>100</v>
      </c>
      <c r="F35" s="73" t="s">
        <v>544</v>
      </c>
      <c r="G35" s="579" t="s">
        <v>545</v>
      </c>
      <c r="H35" s="260" t="s">
        <v>547</v>
      </c>
      <c r="I35" s="600">
        <f t="shared" si="2"/>
        <v>40800</v>
      </c>
      <c r="J35" s="580">
        <v>40800</v>
      </c>
      <c r="K35" s="581"/>
      <c r="L35" s="581"/>
      <c r="M35" s="238"/>
      <c r="N35" s="238"/>
    </row>
    <row r="36" spans="1:14" s="263" customFormat="1" ht="50.25" customHeight="1">
      <c r="A36" s="269"/>
      <c r="B36" s="417"/>
      <c r="C36" s="292" t="s">
        <v>105</v>
      </c>
      <c r="D36" s="292" t="s">
        <v>106</v>
      </c>
      <c r="E36" s="292" t="s">
        <v>107</v>
      </c>
      <c r="F36" s="293" t="s">
        <v>108</v>
      </c>
      <c r="G36" s="294" t="s">
        <v>406</v>
      </c>
      <c r="H36" s="439" t="s">
        <v>434</v>
      </c>
      <c r="I36" s="295">
        <f t="shared" si="2"/>
        <v>688000</v>
      </c>
      <c r="J36" s="296"/>
      <c r="K36" s="296">
        <v>688000</v>
      </c>
      <c r="L36" s="296"/>
    </row>
    <row r="37" spans="1:14" s="263" customFormat="1" ht="43.15" customHeight="1" thickBot="1">
      <c r="A37" s="256"/>
      <c r="B37" s="256"/>
      <c r="C37" s="524" t="s">
        <v>460</v>
      </c>
      <c r="D37" s="524" t="s">
        <v>461</v>
      </c>
      <c r="E37" s="523" t="s">
        <v>180</v>
      </c>
      <c r="F37" s="529" t="s">
        <v>462</v>
      </c>
      <c r="G37" s="525" t="s">
        <v>463</v>
      </c>
      <c r="H37" s="526" t="s">
        <v>518</v>
      </c>
      <c r="I37" s="527">
        <f t="shared" si="2"/>
        <v>500000</v>
      </c>
      <c r="J37" s="528">
        <v>500000</v>
      </c>
      <c r="K37" s="528"/>
      <c r="L37" s="528"/>
    </row>
    <row r="38" spans="1:14" s="302" customFormat="1" ht="38.25" thickBot="1">
      <c r="A38" s="297"/>
      <c r="B38" s="297"/>
      <c r="C38" s="251" t="s">
        <v>359</v>
      </c>
      <c r="D38" s="298" t="s">
        <v>290</v>
      </c>
      <c r="E38" s="298"/>
      <c r="F38" s="299" t="s">
        <v>360</v>
      </c>
      <c r="G38" s="299"/>
      <c r="H38" s="300"/>
      <c r="I38" s="255">
        <f>I39+I41+I42+I43+I44+I40+I45</f>
        <v>2205345</v>
      </c>
      <c r="J38" s="255">
        <f>J39+J41+J42+J43+J44+J40+J45</f>
        <v>2205345</v>
      </c>
      <c r="K38" s="255">
        <f>K39+K41+K42+K43+K44+K40+K45</f>
        <v>0</v>
      </c>
      <c r="L38" s="255">
        <f>L39+L41+L42+L43+L44+L40+L45</f>
        <v>0</v>
      </c>
      <c r="M38" s="301"/>
      <c r="N38" s="301"/>
    </row>
    <row r="39" spans="1:14" s="302" customFormat="1" ht="49.5">
      <c r="A39" s="297"/>
      <c r="B39" s="297"/>
      <c r="C39" s="458" t="s">
        <v>137</v>
      </c>
      <c r="D39" s="422" t="s">
        <v>138</v>
      </c>
      <c r="E39" s="617" t="s">
        <v>135</v>
      </c>
      <c r="F39" s="423" t="s">
        <v>139</v>
      </c>
      <c r="G39" s="434" t="s">
        <v>427</v>
      </c>
      <c r="H39" s="260" t="s">
        <v>434</v>
      </c>
      <c r="I39" s="275">
        <f t="shared" si="2"/>
        <v>67600</v>
      </c>
      <c r="J39" s="424">
        <v>67600</v>
      </c>
      <c r="K39" s="424"/>
      <c r="L39" s="424"/>
      <c r="M39" s="301"/>
      <c r="N39" s="301"/>
    </row>
    <row r="40" spans="1:14" s="302" customFormat="1" ht="112.5">
      <c r="A40" s="297"/>
      <c r="B40" s="297"/>
      <c r="C40" s="601" t="s">
        <v>560</v>
      </c>
      <c r="D40" s="616">
        <v>3230</v>
      </c>
      <c r="E40" s="616">
        <v>1070</v>
      </c>
      <c r="F40" s="578" t="s">
        <v>522</v>
      </c>
      <c r="G40" s="618" t="s">
        <v>561</v>
      </c>
      <c r="H40" s="260" t="s">
        <v>562</v>
      </c>
      <c r="I40" s="275">
        <f t="shared" si="2"/>
        <v>999905</v>
      </c>
      <c r="J40" s="619">
        <v>999905</v>
      </c>
      <c r="K40" s="619"/>
      <c r="L40" s="619"/>
      <c r="M40" s="301"/>
      <c r="N40" s="301"/>
    </row>
    <row r="41" spans="1:14" s="308" customFormat="1" ht="49.5">
      <c r="A41" s="303"/>
      <c r="B41" s="303"/>
      <c r="C41" s="421" t="s">
        <v>143</v>
      </c>
      <c r="D41" s="304" t="s">
        <v>144</v>
      </c>
      <c r="E41" s="304" t="s">
        <v>145</v>
      </c>
      <c r="F41" s="370" t="s">
        <v>146</v>
      </c>
      <c r="G41" s="305" t="s">
        <v>407</v>
      </c>
      <c r="H41" s="612" t="s">
        <v>435</v>
      </c>
      <c r="I41" s="261">
        <f t="shared" si="2"/>
        <v>100000</v>
      </c>
      <c r="J41" s="306">
        <v>100000</v>
      </c>
      <c r="K41" s="306"/>
      <c r="L41" s="306"/>
      <c r="M41" s="307"/>
      <c r="N41" s="307"/>
    </row>
    <row r="42" spans="1:14" s="245" customFormat="1" ht="75.75" customHeight="1" thickBot="1">
      <c r="A42" s="269"/>
      <c r="B42" s="416"/>
      <c r="C42" s="292" t="s">
        <v>150</v>
      </c>
      <c r="D42" s="292" t="s">
        <v>151</v>
      </c>
      <c r="E42" s="292" t="s">
        <v>145</v>
      </c>
      <c r="F42" s="293" t="s">
        <v>361</v>
      </c>
      <c r="G42" s="267" t="s">
        <v>408</v>
      </c>
      <c r="H42" s="260" t="s">
        <v>434</v>
      </c>
      <c r="I42" s="261">
        <f t="shared" si="2"/>
        <v>535840</v>
      </c>
      <c r="J42" s="262">
        <v>535840</v>
      </c>
      <c r="K42" s="262"/>
      <c r="L42" s="262"/>
    </row>
    <row r="43" spans="1:14" s="245" customFormat="1" ht="75.75" customHeight="1">
      <c r="A43" s="269"/>
      <c r="B43" s="416"/>
      <c r="C43" s="292" t="s">
        <v>153</v>
      </c>
      <c r="D43" s="292" t="s">
        <v>154</v>
      </c>
      <c r="E43" s="292" t="s">
        <v>145</v>
      </c>
      <c r="F43" s="293" t="s">
        <v>155</v>
      </c>
      <c r="G43" s="434" t="s">
        <v>427</v>
      </c>
      <c r="H43" s="260" t="s">
        <v>434</v>
      </c>
      <c r="I43" s="261">
        <f t="shared" si="2"/>
        <v>50000</v>
      </c>
      <c r="J43" s="296">
        <v>50000</v>
      </c>
      <c r="K43" s="296"/>
      <c r="L43" s="296"/>
    </row>
    <row r="44" spans="1:14" s="245" customFormat="1" ht="49.5">
      <c r="A44" s="309">
        <v>250404</v>
      </c>
      <c r="B44" s="418"/>
      <c r="C44" s="257" t="s">
        <v>153</v>
      </c>
      <c r="D44" s="257" t="s">
        <v>154</v>
      </c>
      <c r="E44" s="257" t="s">
        <v>145</v>
      </c>
      <c r="F44" s="266" t="s">
        <v>155</v>
      </c>
      <c r="G44" s="267" t="s">
        <v>407</v>
      </c>
      <c r="H44" s="260" t="s">
        <v>435</v>
      </c>
      <c r="I44" s="600">
        <f t="shared" si="2"/>
        <v>52000</v>
      </c>
      <c r="J44" s="262">
        <v>52000</v>
      </c>
      <c r="K44" s="262"/>
      <c r="L44" s="262"/>
    </row>
    <row r="45" spans="1:14" s="245" customFormat="1" ht="83.25" thickBot="1">
      <c r="A45" s="427"/>
      <c r="B45" s="428"/>
      <c r="C45" s="623" t="s">
        <v>565</v>
      </c>
      <c r="D45" s="621">
        <v>8240</v>
      </c>
      <c r="E45" s="601" t="s">
        <v>564</v>
      </c>
      <c r="F45" s="73" t="s">
        <v>563</v>
      </c>
      <c r="G45" s="305" t="s">
        <v>566</v>
      </c>
      <c r="H45" s="612" t="s">
        <v>567</v>
      </c>
      <c r="I45" s="600">
        <f t="shared" si="2"/>
        <v>400000</v>
      </c>
      <c r="J45" s="624">
        <v>400000</v>
      </c>
      <c r="K45" s="624"/>
      <c r="L45" s="624"/>
    </row>
    <row r="46" spans="1:14" s="245" customFormat="1" ht="32.25" thickBot="1">
      <c r="A46" s="427"/>
      <c r="B46" s="428"/>
      <c r="C46" s="450"/>
      <c r="D46" s="451" t="s">
        <v>291</v>
      </c>
      <c r="E46" s="452"/>
      <c r="F46" s="453" t="s">
        <v>186</v>
      </c>
      <c r="G46" s="454"/>
      <c r="H46" s="455"/>
      <c r="I46" s="412">
        <f>I47+I48</f>
        <v>132000</v>
      </c>
      <c r="J46" s="412">
        <f>J47+J48</f>
        <v>132000</v>
      </c>
      <c r="K46" s="412">
        <f t="shared" ref="K46:L46" si="3">K47</f>
        <v>0</v>
      </c>
      <c r="L46" s="412">
        <f t="shared" si="3"/>
        <v>0</v>
      </c>
    </row>
    <row r="47" spans="1:14" s="245" customFormat="1" ht="82.5">
      <c r="A47" s="427"/>
      <c r="B47" s="428"/>
      <c r="C47" s="401" t="s">
        <v>429</v>
      </c>
      <c r="D47" s="401" t="s">
        <v>48</v>
      </c>
      <c r="E47" s="401" t="s">
        <v>49</v>
      </c>
      <c r="F47" s="283" t="s">
        <v>50</v>
      </c>
      <c r="G47" s="278" t="s">
        <v>395</v>
      </c>
      <c r="H47" s="260" t="s">
        <v>434</v>
      </c>
      <c r="I47" s="261">
        <f t="shared" ref="I47:I48" si="4">J47+K47</f>
        <v>120000</v>
      </c>
      <c r="J47" s="284">
        <v>120000</v>
      </c>
      <c r="K47" s="284"/>
      <c r="L47" s="284"/>
    </row>
    <row r="48" spans="1:14" s="245" customFormat="1" ht="70.5" customHeight="1" thickBot="1">
      <c r="A48" s="427"/>
      <c r="B48" s="428"/>
      <c r="C48" s="635" t="s">
        <v>587</v>
      </c>
      <c r="D48" s="257" t="s">
        <v>61</v>
      </c>
      <c r="E48" s="257" t="s">
        <v>59</v>
      </c>
      <c r="F48" s="268" t="s">
        <v>62</v>
      </c>
      <c r="G48" s="267" t="s">
        <v>591</v>
      </c>
      <c r="H48" s="260" t="s">
        <v>599</v>
      </c>
      <c r="I48" s="295">
        <f t="shared" si="4"/>
        <v>12000</v>
      </c>
      <c r="J48" s="624">
        <v>12000</v>
      </c>
      <c r="K48" s="624"/>
      <c r="L48" s="624"/>
    </row>
    <row r="49" spans="1:14" s="245" customFormat="1" ht="38.25" thickBot="1">
      <c r="A49" s="427"/>
      <c r="B49" s="428"/>
      <c r="C49" s="251" t="s">
        <v>362</v>
      </c>
      <c r="D49" s="298" t="s">
        <v>363</v>
      </c>
      <c r="E49" s="298"/>
      <c r="F49" s="299" t="s">
        <v>364</v>
      </c>
      <c r="G49" s="299"/>
      <c r="H49" s="300"/>
      <c r="I49" s="255">
        <f>SUM(I50)</f>
        <v>350000</v>
      </c>
      <c r="J49" s="255">
        <f>SUM(J50)</f>
        <v>350000</v>
      </c>
      <c r="K49" s="255">
        <f>SUM(K50)</f>
        <v>0</v>
      </c>
      <c r="L49" s="255">
        <f>SUM(L50)</f>
        <v>0</v>
      </c>
    </row>
    <row r="50" spans="1:14" s="245" customFormat="1" ht="50.25" thickBot="1">
      <c r="A50" s="427"/>
      <c r="B50" s="428"/>
      <c r="C50" s="435" t="s">
        <v>172</v>
      </c>
      <c r="D50" s="436" t="s">
        <v>173</v>
      </c>
      <c r="E50" s="435" t="s">
        <v>170</v>
      </c>
      <c r="F50" s="437" t="s">
        <v>174</v>
      </c>
      <c r="G50" s="438" t="s">
        <v>415</v>
      </c>
      <c r="H50" s="260" t="s">
        <v>434</v>
      </c>
      <c r="I50" s="440">
        <f>J50+K50</f>
        <v>350000</v>
      </c>
      <c r="J50" s="441">
        <v>350000</v>
      </c>
      <c r="K50" s="441"/>
      <c r="L50" s="441"/>
    </row>
    <row r="51" spans="1:14" s="245" customFormat="1" ht="38.25" thickBot="1">
      <c r="A51" s="427"/>
      <c r="B51" s="428"/>
      <c r="C51" s="442"/>
      <c r="D51" s="443">
        <v>16</v>
      </c>
      <c r="E51" s="444"/>
      <c r="F51" s="445" t="s">
        <v>412</v>
      </c>
      <c r="G51" s="446"/>
      <c r="H51" s="447"/>
      <c r="I51" s="414">
        <f>I52+I53</f>
        <v>500000</v>
      </c>
      <c r="J51" s="414">
        <f t="shared" ref="J51:L51" si="5">J52+J53</f>
        <v>100000</v>
      </c>
      <c r="K51" s="414">
        <f t="shared" si="5"/>
        <v>400000</v>
      </c>
      <c r="L51" s="448">
        <f t="shared" si="5"/>
        <v>400000</v>
      </c>
    </row>
    <row r="52" spans="1:14" s="245" customFormat="1" ht="76.900000000000006" customHeight="1">
      <c r="A52" s="427"/>
      <c r="B52" s="428"/>
      <c r="C52" s="401" t="s">
        <v>430</v>
      </c>
      <c r="D52" s="401" t="s">
        <v>74</v>
      </c>
      <c r="E52" s="401" t="s">
        <v>75</v>
      </c>
      <c r="F52" s="283" t="s">
        <v>76</v>
      </c>
      <c r="G52" s="278" t="s">
        <v>422</v>
      </c>
      <c r="H52" s="260" t="s">
        <v>434</v>
      </c>
      <c r="I52" s="457">
        <f t="shared" ref="I52:I53" si="6">J52+K52</f>
        <v>400000</v>
      </c>
      <c r="J52" s="284"/>
      <c r="K52" s="284">
        <v>400000</v>
      </c>
      <c r="L52" s="284">
        <v>400000</v>
      </c>
    </row>
    <row r="53" spans="1:14" s="245" customFormat="1" ht="83.25" thickBot="1">
      <c r="A53" s="427"/>
      <c r="B53" s="428"/>
      <c r="C53" s="410" t="s">
        <v>305</v>
      </c>
      <c r="D53" s="409" t="s">
        <v>410</v>
      </c>
      <c r="E53" s="410" t="s">
        <v>55</v>
      </c>
      <c r="F53" s="91" t="s">
        <v>306</v>
      </c>
      <c r="G53" s="449" t="s">
        <v>428</v>
      </c>
      <c r="H53" s="260" t="s">
        <v>434</v>
      </c>
      <c r="I53" s="456">
        <f t="shared" si="6"/>
        <v>100000</v>
      </c>
      <c r="J53" s="411">
        <v>100000</v>
      </c>
      <c r="K53" s="411"/>
      <c r="L53" s="411"/>
    </row>
    <row r="54" spans="1:14" s="302" customFormat="1" ht="38.25" thickBot="1">
      <c r="A54" s="297"/>
      <c r="B54" s="297"/>
      <c r="C54" s="420">
        <v>3400000</v>
      </c>
      <c r="D54" s="402">
        <v>34</v>
      </c>
      <c r="E54" s="403"/>
      <c r="F54" s="430" t="s">
        <v>413</v>
      </c>
      <c r="G54" s="299"/>
      <c r="H54" s="300"/>
      <c r="I54" s="255">
        <f>I55+I56+I57+I58+I59+I60</f>
        <v>2600000</v>
      </c>
      <c r="J54" s="255">
        <f t="shared" ref="J54:L54" si="7">J55+J56+J57+J58+J59+J60</f>
        <v>2250000</v>
      </c>
      <c r="K54" s="255">
        <f t="shared" si="7"/>
        <v>350000</v>
      </c>
      <c r="L54" s="255">
        <f t="shared" si="7"/>
        <v>350000</v>
      </c>
      <c r="M54" s="301"/>
      <c r="N54" s="301"/>
    </row>
    <row r="55" spans="1:14" s="308" customFormat="1" ht="49.5">
      <c r="A55" s="303"/>
      <c r="B55" s="303"/>
      <c r="C55" s="401" t="s">
        <v>396</v>
      </c>
      <c r="D55" s="401" t="s">
        <v>43</v>
      </c>
      <c r="E55" s="401" t="s">
        <v>44</v>
      </c>
      <c r="F55" s="283" t="s">
        <v>352</v>
      </c>
      <c r="G55" s="278" t="s">
        <v>395</v>
      </c>
      <c r="H55" s="260" t="s">
        <v>434</v>
      </c>
      <c r="I55" s="261">
        <f t="shared" ref="I55:I60" si="8">J55+K55</f>
        <v>32000</v>
      </c>
      <c r="J55" s="284">
        <v>32000</v>
      </c>
      <c r="K55" s="284"/>
      <c r="L55" s="284"/>
      <c r="M55" s="307"/>
      <c r="N55" s="307"/>
    </row>
    <row r="56" spans="1:14" s="308" customFormat="1" ht="49.5">
      <c r="A56" s="303"/>
      <c r="B56" s="303"/>
      <c r="C56" s="257" t="s">
        <v>431</v>
      </c>
      <c r="D56" s="257" t="s">
        <v>46</v>
      </c>
      <c r="E56" s="257" t="s">
        <v>44</v>
      </c>
      <c r="F56" s="266" t="s">
        <v>353</v>
      </c>
      <c r="G56" s="267" t="s">
        <v>395</v>
      </c>
      <c r="H56" s="260" t="s">
        <v>434</v>
      </c>
      <c r="I56" s="261">
        <f t="shared" si="8"/>
        <v>500000</v>
      </c>
      <c r="J56" s="262">
        <v>500000</v>
      </c>
      <c r="K56" s="262"/>
      <c r="L56" s="262"/>
      <c r="M56" s="307"/>
      <c r="N56" s="307"/>
    </row>
    <row r="57" spans="1:14" s="308" customFormat="1" ht="16.5" hidden="1">
      <c r="A57" s="303"/>
      <c r="B57" s="303"/>
      <c r="C57" s="257"/>
      <c r="D57" s="257"/>
      <c r="E57" s="257"/>
      <c r="F57" s="266"/>
      <c r="G57" s="267"/>
      <c r="H57" s="260"/>
      <c r="I57" s="261"/>
      <c r="J57" s="262"/>
      <c r="K57" s="262"/>
      <c r="L57" s="262"/>
      <c r="M57" s="307"/>
      <c r="N57" s="307"/>
    </row>
    <row r="58" spans="1:14" s="308" customFormat="1" ht="84.6" customHeight="1">
      <c r="A58" s="303"/>
      <c r="B58" s="303"/>
      <c r="C58" s="257" t="s">
        <v>397</v>
      </c>
      <c r="D58" s="257" t="s">
        <v>51</v>
      </c>
      <c r="E58" s="257" t="s">
        <v>52</v>
      </c>
      <c r="F58" s="266" t="s">
        <v>53</v>
      </c>
      <c r="G58" s="267" t="s">
        <v>395</v>
      </c>
      <c r="H58" s="260" t="s">
        <v>434</v>
      </c>
      <c r="I58" s="261">
        <f t="shared" si="8"/>
        <v>150000</v>
      </c>
      <c r="J58" s="262">
        <v>150000</v>
      </c>
      <c r="K58" s="262"/>
      <c r="L58" s="262"/>
      <c r="M58" s="307"/>
      <c r="N58" s="307"/>
    </row>
    <row r="59" spans="1:14" s="308" customFormat="1" ht="85.15" customHeight="1">
      <c r="A59" s="303"/>
      <c r="B59" s="303"/>
      <c r="C59" s="257" t="s">
        <v>398</v>
      </c>
      <c r="D59" s="257" t="s">
        <v>54</v>
      </c>
      <c r="E59" s="257" t="s">
        <v>55</v>
      </c>
      <c r="F59" s="266" t="s">
        <v>56</v>
      </c>
      <c r="G59" s="267" t="s">
        <v>395</v>
      </c>
      <c r="H59" s="260" t="s">
        <v>434</v>
      </c>
      <c r="I59" s="261">
        <f t="shared" si="8"/>
        <v>400000</v>
      </c>
      <c r="J59" s="262">
        <v>400000</v>
      </c>
      <c r="K59" s="262"/>
      <c r="L59" s="262"/>
      <c r="M59" s="307"/>
      <c r="N59" s="307"/>
    </row>
    <row r="60" spans="1:14" s="308" customFormat="1" ht="49.5">
      <c r="A60" s="303"/>
      <c r="B60" s="303"/>
      <c r="C60" s="257" t="s">
        <v>399</v>
      </c>
      <c r="D60" s="257" t="s">
        <v>61</v>
      </c>
      <c r="E60" s="257" t="s">
        <v>59</v>
      </c>
      <c r="F60" s="268" t="s">
        <v>62</v>
      </c>
      <c r="G60" s="267" t="s">
        <v>395</v>
      </c>
      <c r="H60" s="260" t="s">
        <v>434</v>
      </c>
      <c r="I60" s="600">
        <f t="shared" si="8"/>
        <v>1518000</v>
      </c>
      <c r="J60" s="262">
        <v>1168000</v>
      </c>
      <c r="K60" s="262">
        <v>350000</v>
      </c>
      <c r="L60" s="262">
        <v>350000</v>
      </c>
      <c r="M60" s="307"/>
      <c r="N60" s="307"/>
    </row>
    <row r="61" spans="1:14" s="308" customFormat="1" ht="56.25">
      <c r="A61" s="303"/>
      <c r="B61" s="303"/>
      <c r="C61" s="607" t="s">
        <v>175</v>
      </c>
      <c r="D61" s="608">
        <v>37</v>
      </c>
      <c r="E61" s="607" t="s">
        <v>18</v>
      </c>
      <c r="F61" s="609" t="s">
        <v>176</v>
      </c>
      <c r="G61" s="610"/>
      <c r="H61" s="413"/>
      <c r="I61" s="615">
        <f>J61+K61</f>
        <v>1694900</v>
      </c>
      <c r="J61" s="611">
        <f>J66+J62+J63+J64+J65</f>
        <v>395000</v>
      </c>
      <c r="K61" s="611">
        <f t="shared" ref="K61:L61" si="9">K66+K62+K63+K64+K65</f>
        <v>1299900</v>
      </c>
      <c r="L61" s="611">
        <f t="shared" si="9"/>
        <v>1299900</v>
      </c>
      <c r="M61" s="307"/>
      <c r="N61" s="307"/>
    </row>
    <row r="62" spans="1:14" s="308" customFormat="1" ht="52.15" customHeight="1">
      <c r="A62" s="303"/>
      <c r="B62" s="303"/>
      <c r="C62" s="604">
        <v>3719770</v>
      </c>
      <c r="D62" s="604">
        <v>9770</v>
      </c>
      <c r="E62" s="601" t="s">
        <v>192</v>
      </c>
      <c r="F62" s="73" t="s">
        <v>588</v>
      </c>
      <c r="G62" s="265" t="s">
        <v>593</v>
      </c>
      <c r="H62" s="613" t="s">
        <v>600</v>
      </c>
      <c r="I62" s="600">
        <f t="shared" ref="I62:I66" si="10">J62+K62</f>
        <v>100000</v>
      </c>
      <c r="J62" s="614"/>
      <c r="K62" s="614">
        <v>100000</v>
      </c>
      <c r="L62" s="614">
        <v>100000</v>
      </c>
      <c r="M62" s="307"/>
      <c r="N62" s="307"/>
    </row>
    <row r="63" spans="1:14" s="308" customFormat="1" ht="52.15" customHeight="1">
      <c r="A63" s="303"/>
      <c r="B63" s="303"/>
      <c r="C63" s="632">
        <v>3719800</v>
      </c>
      <c r="D63" s="632">
        <v>9800</v>
      </c>
      <c r="E63" s="601" t="s">
        <v>192</v>
      </c>
      <c r="F63" s="73" t="s">
        <v>551</v>
      </c>
      <c r="G63" s="265" t="s">
        <v>556</v>
      </c>
      <c r="H63" s="613" t="s">
        <v>434</v>
      </c>
      <c r="I63" s="600">
        <f t="shared" ref="I63" si="11">J63+K63</f>
        <v>199900</v>
      </c>
      <c r="J63" s="614"/>
      <c r="K63" s="614">
        <v>199900</v>
      </c>
      <c r="L63" s="614">
        <v>199900</v>
      </c>
      <c r="M63" s="307"/>
      <c r="N63" s="307"/>
    </row>
    <row r="64" spans="1:14" s="308" customFormat="1" ht="60" customHeight="1">
      <c r="A64" s="303"/>
      <c r="B64" s="303"/>
      <c r="C64" s="632">
        <v>3719800</v>
      </c>
      <c r="D64" s="632">
        <v>9800</v>
      </c>
      <c r="E64" s="601" t="s">
        <v>192</v>
      </c>
      <c r="F64" s="73" t="s">
        <v>551</v>
      </c>
      <c r="G64" s="265" t="s">
        <v>568</v>
      </c>
      <c r="H64" s="613" t="s">
        <v>569</v>
      </c>
      <c r="I64" s="600">
        <f t="shared" si="10"/>
        <v>345000</v>
      </c>
      <c r="J64" s="614">
        <v>345000</v>
      </c>
      <c r="K64" s="614"/>
      <c r="L64" s="614"/>
      <c r="M64" s="307"/>
      <c r="N64" s="307"/>
    </row>
    <row r="65" spans="1:14" s="308" customFormat="1" ht="60" customHeight="1">
      <c r="A65" s="303"/>
      <c r="B65" s="303"/>
      <c r="C65" s="632">
        <v>3719800</v>
      </c>
      <c r="D65" s="632">
        <v>9800</v>
      </c>
      <c r="E65" s="601" t="s">
        <v>192</v>
      </c>
      <c r="F65" s="73" t="s">
        <v>551</v>
      </c>
      <c r="G65" s="265" t="s">
        <v>592</v>
      </c>
      <c r="H65" s="642" t="s">
        <v>576</v>
      </c>
      <c r="I65" s="600">
        <f t="shared" si="10"/>
        <v>50000</v>
      </c>
      <c r="J65" s="614">
        <v>50000</v>
      </c>
      <c r="K65" s="614"/>
      <c r="L65" s="614"/>
      <c r="M65" s="307"/>
      <c r="N65" s="307"/>
    </row>
    <row r="66" spans="1:14" s="308" customFormat="1" ht="81.599999999999994" customHeight="1">
      <c r="A66" s="303"/>
      <c r="B66" s="303"/>
      <c r="C66" s="632">
        <v>3719800</v>
      </c>
      <c r="D66" s="632">
        <v>9800</v>
      </c>
      <c r="E66" s="601" t="s">
        <v>192</v>
      </c>
      <c r="F66" s="73" t="s">
        <v>551</v>
      </c>
      <c r="G66" s="265" t="s">
        <v>534</v>
      </c>
      <c r="H66" s="642" t="s">
        <v>576</v>
      </c>
      <c r="I66" s="600">
        <f t="shared" si="10"/>
        <v>1000000</v>
      </c>
      <c r="J66" s="614"/>
      <c r="K66" s="614">
        <v>1000000</v>
      </c>
      <c r="L66" s="614">
        <v>1000000</v>
      </c>
      <c r="M66" s="307"/>
      <c r="N66" s="307"/>
    </row>
    <row r="67" spans="1:14" s="245" customFormat="1" ht="33" customHeight="1" thickBot="1">
      <c r="A67" s="310"/>
      <c r="B67" s="311"/>
      <c r="C67" s="636"/>
      <c r="D67" s="637"/>
      <c r="E67" s="638"/>
      <c r="F67" s="639" t="s">
        <v>365</v>
      </c>
      <c r="G67" s="640"/>
      <c r="H67" s="641"/>
      <c r="I67" s="644">
        <f>I10++I38+I46+I49+I51+I54+I61</f>
        <v>59290525.289999999</v>
      </c>
      <c r="J67" s="644">
        <f>J10++J38+J46+J49+J51+J54+J61</f>
        <v>37369662</v>
      </c>
      <c r="K67" s="644">
        <f>K10++K38+K46+K49+K51+K54+K61</f>
        <v>21920863.289999999</v>
      </c>
      <c r="L67" s="644">
        <f>L10++L38+L46+L49+L51+L54+L61</f>
        <v>21016743</v>
      </c>
    </row>
    <row r="68" spans="1:14" ht="18.75">
      <c r="F68" s="599" t="s">
        <v>519</v>
      </c>
      <c r="H68" s="599" t="s">
        <v>554</v>
      </c>
      <c r="L68" s="314"/>
    </row>
    <row r="69" spans="1:14" ht="52.5" customHeight="1">
      <c r="F69" s="599"/>
      <c r="G69" s="599"/>
      <c r="H69" s="599"/>
      <c r="I69" s="433"/>
      <c r="L69" s="314"/>
    </row>
    <row r="70" spans="1:14" ht="36" customHeight="1">
      <c r="B70" s="771"/>
      <c r="C70" s="717"/>
      <c r="D70" s="717"/>
      <c r="E70" s="717"/>
      <c r="F70" s="717"/>
      <c r="G70" s="717"/>
      <c r="H70" s="717"/>
      <c r="I70" s="717"/>
      <c r="J70" s="717"/>
      <c r="K70" s="717"/>
      <c r="L70" s="717"/>
    </row>
    <row r="71" spans="1:14" ht="36.75" customHeight="1">
      <c r="C71" s="315"/>
      <c r="J71" s="316"/>
    </row>
    <row r="72" spans="1:14" ht="31.9" customHeight="1">
      <c r="C72" s="317"/>
      <c r="J72" s="318"/>
    </row>
    <row r="73" spans="1:14" ht="44.25" customHeight="1">
      <c r="C73" s="317"/>
      <c r="J73" s="318"/>
    </row>
    <row r="74" spans="1:14" ht="67.5" customHeight="1">
      <c r="C74" s="317"/>
      <c r="J74" s="318"/>
    </row>
    <row r="75" spans="1:14" ht="18.75">
      <c r="J75" s="318"/>
    </row>
    <row r="80" spans="1:14">
      <c r="J80" s="314"/>
    </row>
  </sheetData>
  <mergeCells count="15">
    <mergeCell ref="I7:I8"/>
    <mergeCell ref="J7:J8"/>
    <mergeCell ref="K7:L7"/>
    <mergeCell ref="B70:L70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18:F19">
    <cfRule type="expression" dxfId="0" priority="1" stopIfTrue="1">
      <formula>D18=1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8"/>
  <sheetViews>
    <sheetView view="pageBreakPreview" topLeftCell="A10" zoomScale="86" zoomScaleNormal="100" zoomScaleSheetLayoutView="86" workbookViewId="0">
      <selection activeCell="I5" sqref="I5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62" customFormat="1" ht="18.75">
      <c r="D1" s="76"/>
      <c r="E1" s="76"/>
      <c r="F1" s="76"/>
      <c r="G1" s="76"/>
      <c r="H1" s="76"/>
      <c r="I1" s="463"/>
      <c r="J1" s="464"/>
      <c r="K1" s="465"/>
      <c r="L1" s="466"/>
      <c r="M1" s="466"/>
      <c r="N1" s="466"/>
      <c r="O1" s="466"/>
      <c r="P1" s="466"/>
      <c r="Q1" s="466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</row>
    <row r="2" spans="1:60" s="462" customFormat="1" ht="18.75">
      <c r="D2" s="469"/>
      <c r="E2" s="76"/>
      <c r="F2" s="76"/>
      <c r="G2" s="76"/>
      <c r="H2" s="76"/>
      <c r="I2" s="470" t="s">
        <v>577</v>
      </c>
      <c r="J2" s="464"/>
      <c r="K2" s="471"/>
      <c r="L2" s="466"/>
      <c r="M2" s="466"/>
      <c r="N2" s="466"/>
      <c r="O2" s="466"/>
      <c r="P2" s="466"/>
      <c r="Q2" s="466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</row>
    <row r="3" spans="1:60" s="462" customFormat="1" ht="18.75">
      <c r="D3" s="789"/>
      <c r="E3" s="76"/>
      <c r="F3" s="76"/>
      <c r="G3" s="76"/>
      <c r="H3" s="76"/>
      <c r="I3" s="470" t="s">
        <v>578</v>
      </c>
      <c r="J3" s="464"/>
      <c r="K3" s="471"/>
      <c r="L3" s="466"/>
      <c r="M3" s="466"/>
      <c r="N3" s="466"/>
      <c r="O3" s="466"/>
      <c r="P3" s="466"/>
      <c r="Q3" s="466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</row>
    <row r="4" spans="1:60" s="462" customFormat="1" ht="18.75">
      <c r="D4" s="789"/>
      <c r="E4" s="472"/>
      <c r="F4" s="472"/>
      <c r="G4" s="472"/>
      <c r="H4" s="472"/>
      <c r="I4" s="470" t="s">
        <v>585</v>
      </c>
      <c r="J4" s="473"/>
      <c r="K4" s="471"/>
      <c r="L4" s="466"/>
      <c r="M4" s="466"/>
      <c r="N4" s="466"/>
      <c r="O4" s="466"/>
      <c r="P4" s="466"/>
      <c r="Q4" s="466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</row>
    <row r="5" spans="1:60" s="462" customFormat="1" ht="18.75">
      <c r="D5" s="521"/>
      <c r="E5" s="472"/>
      <c r="F5" s="472"/>
      <c r="G5" s="472"/>
      <c r="H5" s="472"/>
      <c r="I5" s="470" t="s">
        <v>385</v>
      </c>
      <c r="J5" s="473"/>
      <c r="K5" s="471"/>
      <c r="L5" s="466"/>
      <c r="M5" s="466"/>
      <c r="N5" s="466"/>
      <c r="O5" s="466"/>
      <c r="P5" s="466"/>
      <c r="Q5" s="466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</row>
    <row r="6" spans="1:60" s="462" customFormat="1" ht="18.75">
      <c r="B6" s="790" t="s">
        <v>533</v>
      </c>
      <c r="C6" s="790"/>
      <c r="D6" s="790"/>
      <c r="E6" s="790"/>
      <c r="F6" s="790"/>
      <c r="G6" s="790"/>
      <c r="H6" s="790"/>
      <c r="I6" s="790"/>
      <c r="J6" s="790"/>
      <c r="K6" s="471"/>
      <c r="L6" s="466"/>
      <c r="M6" s="466"/>
      <c r="N6" s="466"/>
      <c r="O6" s="466"/>
      <c r="P6" s="466"/>
      <c r="Q6" s="466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</row>
    <row r="7" spans="1:60" s="462" customFormat="1" ht="21" customHeight="1">
      <c r="A7" s="474"/>
      <c r="B7" s="791" t="s">
        <v>444</v>
      </c>
      <c r="C7" s="791"/>
      <c r="D7" s="791"/>
      <c r="E7" s="791"/>
      <c r="F7" s="791"/>
      <c r="G7" s="791"/>
      <c r="H7" s="791"/>
      <c r="I7" s="791"/>
      <c r="J7" s="791"/>
      <c r="K7" s="471"/>
      <c r="L7" s="466"/>
      <c r="M7" s="466"/>
      <c r="N7" s="466"/>
      <c r="O7" s="466"/>
      <c r="P7" s="466"/>
      <c r="Q7" s="466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</row>
    <row r="8" spans="1:60" s="462" customFormat="1" ht="20.25">
      <c r="A8" s="775">
        <v>13557000000</v>
      </c>
      <c r="B8" s="776"/>
      <c r="C8" s="475"/>
      <c r="D8" s="475"/>
      <c r="E8" s="475"/>
      <c r="F8" s="475"/>
      <c r="G8" s="475"/>
      <c r="H8" s="475"/>
      <c r="I8" s="475"/>
      <c r="J8" s="475"/>
      <c r="K8" s="471"/>
      <c r="L8" s="466"/>
      <c r="M8" s="466"/>
      <c r="N8" s="466"/>
      <c r="O8" s="466"/>
      <c r="P8" s="466"/>
      <c r="Q8" s="466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</row>
    <row r="9" spans="1:60" s="462" customFormat="1" ht="13.5">
      <c r="A9" s="792" t="s">
        <v>2</v>
      </c>
      <c r="B9" s="792"/>
      <c r="C9" s="476"/>
      <c r="D9" s="477"/>
      <c r="E9" s="476"/>
      <c r="F9" s="476"/>
      <c r="G9" s="476"/>
      <c r="H9" s="476"/>
      <c r="I9" s="476"/>
      <c r="J9" s="478"/>
      <c r="K9" s="471"/>
      <c r="L9" s="466"/>
      <c r="M9" s="466"/>
      <c r="N9" s="466"/>
      <c r="O9" s="466"/>
      <c r="P9" s="466"/>
      <c r="Q9" s="466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</row>
    <row r="10" spans="1:60" s="462" customFormat="1" ht="15">
      <c r="A10" s="479"/>
      <c r="B10" s="479"/>
      <c r="C10" s="479"/>
      <c r="D10" s="81"/>
      <c r="E10" s="479"/>
      <c r="F10" s="479"/>
      <c r="G10" s="81"/>
      <c r="H10" s="81"/>
      <c r="I10" s="81"/>
      <c r="J10" s="81" t="s">
        <v>445</v>
      </c>
      <c r="K10" s="471"/>
      <c r="L10" s="466"/>
      <c r="M10" s="466"/>
      <c r="N10" s="466"/>
      <c r="O10" s="466"/>
      <c r="P10" s="466"/>
      <c r="Q10" s="466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</row>
    <row r="11" spans="1:60" s="462" customFormat="1" ht="18.75" customHeight="1">
      <c r="A11" s="793" t="s">
        <v>296</v>
      </c>
      <c r="B11" s="797" t="s">
        <v>446</v>
      </c>
      <c r="C11" s="797" t="s">
        <v>447</v>
      </c>
      <c r="D11" s="797" t="s">
        <v>448</v>
      </c>
      <c r="E11" s="784" t="s">
        <v>449</v>
      </c>
      <c r="F11" s="784" t="s">
        <v>450</v>
      </c>
      <c r="G11" s="784" t="s">
        <v>451</v>
      </c>
      <c r="H11" s="784" t="s">
        <v>452</v>
      </c>
      <c r="I11" s="784" t="s">
        <v>453</v>
      </c>
      <c r="J11" s="784" t="s">
        <v>454</v>
      </c>
      <c r="K11" s="471"/>
      <c r="L11" s="466"/>
      <c r="M11" s="787"/>
      <c r="N11" s="787"/>
      <c r="O11" s="787"/>
      <c r="P11" s="787"/>
      <c r="Q11" s="466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</row>
    <row r="12" spans="1:60" s="462" customFormat="1" ht="12.75" customHeight="1">
      <c r="A12" s="794"/>
      <c r="B12" s="797"/>
      <c r="C12" s="797"/>
      <c r="D12" s="797"/>
      <c r="E12" s="785"/>
      <c r="F12" s="785"/>
      <c r="G12" s="785"/>
      <c r="H12" s="785"/>
      <c r="I12" s="785"/>
      <c r="J12" s="785"/>
      <c r="K12" s="471"/>
      <c r="L12" s="466"/>
      <c r="M12" s="466"/>
      <c r="N12" s="466"/>
      <c r="O12" s="466"/>
      <c r="P12" s="466"/>
      <c r="Q12" s="466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</row>
    <row r="13" spans="1:60" s="462" customFormat="1" ht="12.75" customHeight="1">
      <c r="A13" s="795"/>
      <c r="B13" s="798"/>
      <c r="C13" s="798"/>
      <c r="D13" s="799"/>
      <c r="E13" s="786"/>
      <c r="F13" s="786"/>
      <c r="G13" s="786"/>
      <c r="H13" s="786"/>
      <c r="I13" s="786"/>
      <c r="J13" s="786"/>
      <c r="K13" s="480"/>
    </row>
    <row r="14" spans="1:60" s="462" customFormat="1" ht="12.75" customHeight="1">
      <c r="A14" s="795"/>
      <c r="B14" s="798"/>
      <c r="C14" s="798"/>
      <c r="D14" s="799"/>
      <c r="E14" s="786"/>
      <c r="F14" s="786"/>
      <c r="G14" s="786"/>
      <c r="H14" s="786"/>
      <c r="I14" s="786"/>
      <c r="J14" s="786"/>
      <c r="K14" s="480"/>
    </row>
    <row r="15" spans="1:60" s="462" customFormat="1" ht="12.75" customHeight="1">
      <c r="A15" s="795"/>
      <c r="B15" s="798"/>
      <c r="C15" s="798"/>
      <c r="D15" s="799"/>
      <c r="E15" s="786"/>
      <c r="F15" s="786"/>
      <c r="G15" s="786"/>
      <c r="H15" s="786"/>
      <c r="I15" s="786"/>
      <c r="J15" s="786"/>
      <c r="K15" s="480"/>
    </row>
    <row r="16" spans="1:60" s="462" customFormat="1" ht="12.75" customHeight="1">
      <c r="A16" s="795"/>
      <c r="B16" s="798"/>
      <c r="C16" s="798"/>
      <c r="D16" s="799"/>
      <c r="E16" s="786"/>
      <c r="F16" s="786"/>
      <c r="G16" s="786"/>
      <c r="H16" s="786"/>
      <c r="I16" s="786"/>
      <c r="J16" s="786"/>
      <c r="K16" s="480"/>
    </row>
    <row r="17" spans="1:60" s="462" customFormat="1" ht="15.75" customHeight="1">
      <c r="A17" s="794"/>
      <c r="B17" s="797"/>
      <c r="C17" s="797"/>
      <c r="D17" s="797"/>
      <c r="E17" s="785"/>
      <c r="F17" s="785"/>
      <c r="G17" s="785"/>
      <c r="H17" s="785"/>
      <c r="I17" s="785"/>
      <c r="J17" s="785"/>
      <c r="K17" s="471"/>
      <c r="L17" s="466"/>
      <c r="M17" s="481"/>
      <c r="N17" s="481"/>
      <c r="O17" s="788"/>
      <c r="P17" s="788"/>
      <c r="Q17" s="466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</row>
    <row r="18" spans="1:60" s="462" customFormat="1" ht="13.15" customHeight="1">
      <c r="A18" s="794"/>
      <c r="B18" s="797"/>
      <c r="C18" s="797"/>
      <c r="D18" s="797"/>
      <c r="E18" s="785"/>
      <c r="F18" s="785"/>
      <c r="G18" s="785"/>
      <c r="H18" s="785"/>
      <c r="I18" s="785"/>
      <c r="J18" s="785"/>
      <c r="K18" s="471"/>
      <c r="L18" s="466"/>
      <c r="M18" s="481"/>
      <c r="N18" s="481"/>
      <c r="O18" s="481"/>
      <c r="P18" s="481"/>
      <c r="Q18" s="466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</row>
    <row r="19" spans="1:60" s="462" customFormat="1" ht="28.5" customHeight="1">
      <c r="A19" s="796"/>
      <c r="B19" s="797"/>
      <c r="C19" s="797"/>
      <c r="D19" s="797"/>
      <c r="E19" s="785"/>
      <c r="F19" s="785"/>
      <c r="G19" s="785"/>
      <c r="H19" s="785"/>
      <c r="I19" s="785"/>
      <c r="J19" s="785"/>
      <c r="K19" s="471"/>
      <c r="L19" s="466"/>
      <c r="M19" s="482"/>
      <c r="N19" s="482"/>
      <c r="O19" s="482"/>
      <c r="P19" s="482"/>
      <c r="Q19" s="466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</row>
    <row r="20" spans="1:60" s="489" customFormat="1" ht="15.75">
      <c r="A20" s="483">
        <v>1</v>
      </c>
      <c r="B20" s="483">
        <v>2</v>
      </c>
      <c r="C20" s="483">
        <v>3</v>
      </c>
      <c r="D20" s="483">
        <v>4</v>
      </c>
      <c r="E20" s="483">
        <v>5</v>
      </c>
      <c r="F20" s="483">
        <v>6</v>
      </c>
      <c r="G20" s="483">
        <v>7</v>
      </c>
      <c r="H20" s="483">
        <v>8</v>
      </c>
      <c r="I20" s="483">
        <v>9</v>
      </c>
      <c r="J20" s="483">
        <v>10</v>
      </c>
      <c r="K20" s="484"/>
      <c r="L20" s="485"/>
      <c r="M20" s="486"/>
      <c r="N20" s="486"/>
      <c r="O20" s="486"/>
      <c r="P20" s="486"/>
      <c r="Q20" s="485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</row>
    <row r="21" spans="1:60" s="462" customFormat="1" ht="51.6" customHeight="1">
      <c r="A21" s="490" t="s">
        <v>350</v>
      </c>
      <c r="B21" s="490" t="s">
        <v>289</v>
      </c>
      <c r="C21" s="490"/>
      <c r="D21" s="491" t="s">
        <v>411</v>
      </c>
      <c r="E21" s="492"/>
      <c r="F21" s="492">
        <v>0</v>
      </c>
      <c r="G21" s="493">
        <v>0</v>
      </c>
      <c r="H21" s="493"/>
      <c r="I21" s="493">
        <f>I22+I25</f>
        <v>789000</v>
      </c>
      <c r="J21" s="492">
        <v>0</v>
      </c>
      <c r="K21" s="494"/>
      <c r="M21" s="495"/>
      <c r="N21" s="495"/>
      <c r="O21" s="495"/>
      <c r="P21" s="495"/>
    </row>
    <row r="22" spans="1:60" s="462" customFormat="1" ht="54" customHeight="1">
      <c r="A22" s="496" t="s">
        <v>441</v>
      </c>
      <c r="B22" s="496" t="s">
        <v>442</v>
      </c>
      <c r="C22" s="496" t="s">
        <v>75</v>
      </c>
      <c r="D22" s="497" t="s">
        <v>455</v>
      </c>
      <c r="E22" s="520" t="s">
        <v>457</v>
      </c>
      <c r="F22" s="499"/>
      <c r="G22" s="500"/>
      <c r="H22" s="500"/>
      <c r="I22" s="500">
        <v>89000</v>
      </c>
      <c r="J22" s="499"/>
      <c r="K22" s="494"/>
      <c r="M22" s="495"/>
      <c r="N22" s="495"/>
      <c r="O22" s="495"/>
      <c r="P22" s="495"/>
    </row>
    <row r="23" spans="1:60" s="462" customFormat="1" ht="38.450000000000003" hidden="1" customHeight="1">
      <c r="A23" s="490" t="s">
        <v>527</v>
      </c>
      <c r="B23" s="490" t="s">
        <v>528</v>
      </c>
      <c r="C23" s="490"/>
      <c r="D23" s="491" t="s">
        <v>529</v>
      </c>
      <c r="E23" s="492"/>
      <c r="F23" s="493">
        <f t="shared" ref="F23:G23" si="0">F24</f>
        <v>0</v>
      </c>
      <c r="G23" s="493">
        <f t="shared" si="0"/>
        <v>0</v>
      </c>
      <c r="H23" s="493"/>
      <c r="I23" s="493">
        <f>I24</f>
        <v>0</v>
      </c>
      <c r="J23" s="493">
        <f>J24</f>
        <v>0</v>
      </c>
      <c r="K23" s="494"/>
      <c r="M23" s="495"/>
      <c r="N23" s="495"/>
      <c r="O23" s="495"/>
      <c r="P23" s="495"/>
    </row>
    <row r="24" spans="1:60" s="462" customFormat="1" ht="57.75" hidden="1" customHeight="1">
      <c r="A24" s="501" t="s">
        <v>530</v>
      </c>
      <c r="B24" s="501" t="s">
        <v>531</v>
      </c>
      <c r="C24" s="502"/>
      <c r="D24" s="503"/>
      <c r="E24" s="498" t="s">
        <v>532</v>
      </c>
      <c r="F24" s="499"/>
      <c r="G24" s="500"/>
      <c r="H24" s="500"/>
      <c r="I24" s="500"/>
      <c r="J24" s="499"/>
      <c r="K24" s="494"/>
      <c r="M24" s="495"/>
      <c r="N24" s="495"/>
      <c r="O24" s="495"/>
      <c r="P24" s="495"/>
    </row>
    <row r="25" spans="1:60" s="462" customFormat="1" ht="169.5" customHeight="1">
      <c r="A25" s="501" t="s">
        <v>573</v>
      </c>
      <c r="B25" s="501" t="s">
        <v>579</v>
      </c>
      <c r="C25" s="502" t="s">
        <v>90</v>
      </c>
      <c r="D25" s="627" t="s">
        <v>574</v>
      </c>
      <c r="E25" s="498" t="s">
        <v>580</v>
      </c>
      <c r="F25" s="499"/>
      <c r="G25" s="500"/>
      <c r="H25" s="500"/>
      <c r="I25" s="500">
        <v>700000</v>
      </c>
      <c r="J25" s="499"/>
      <c r="K25" s="494"/>
      <c r="M25" s="495"/>
      <c r="N25" s="495"/>
      <c r="O25" s="495"/>
      <c r="P25" s="495"/>
    </row>
    <row r="26" spans="1:60" s="462" customFormat="1" ht="38.450000000000003" customHeight="1" collapsed="1">
      <c r="A26" s="782"/>
      <c r="B26" s="782"/>
      <c r="C26" s="504"/>
      <c r="D26" s="505" t="s">
        <v>456</v>
      </c>
      <c r="E26" s="506"/>
      <c r="F26" s="506">
        <v>0</v>
      </c>
      <c r="G26" s="507">
        <v>0</v>
      </c>
      <c r="H26" s="507"/>
      <c r="I26" s="507">
        <f>I21</f>
        <v>789000</v>
      </c>
      <c r="J26" s="507">
        <f>J21+J23</f>
        <v>0</v>
      </c>
      <c r="K26" s="494"/>
      <c r="L26" s="508"/>
      <c r="M26" s="509"/>
      <c r="N26" s="509"/>
      <c r="O26" s="509"/>
      <c r="P26" s="509"/>
      <c r="Q26" s="466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</row>
    <row r="27" spans="1:60" s="462" customFormat="1" ht="15.75">
      <c r="A27" s="510"/>
      <c r="B27" s="510"/>
      <c r="C27" s="510"/>
      <c r="D27" s="511"/>
      <c r="E27" s="512"/>
      <c r="F27" s="512"/>
      <c r="G27" s="512"/>
      <c r="H27" s="512"/>
      <c r="I27" s="512"/>
      <c r="J27" s="512"/>
      <c r="K27" s="513"/>
      <c r="L27" s="508"/>
      <c r="M27" s="509"/>
      <c r="N27" s="509"/>
      <c r="O27" s="509"/>
      <c r="P27" s="509"/>
      <c r="Q27" s="466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</row>
    <row r="28" spans="1:60" s="519" customFormat="1" ht="41.25" customHeight="1">
      <c r="A28" s="396" t="s">
        <v>581</v>
      </c>
      <c r="B28" s="13"/>
      <c r="C28" s="13"/>
      <c r="D28" s="397"/>
      <c r="E28" s="312"/>
      <c r="F28" s="514"/>
      <c r="G28" s="783" t="s">
        <v>554</v>
      </c>
      <c r="H28" s="783"/>
      <c r="I28" s="783"/>
      <c r="J28" s="783"/>
      <c r="K28" s="515"/>
      <c r="L28" s="516"/>
      <c r="M28" s="516"/>
      <c r="N28" s="516"/>
      <c r="O28" s="516"/>
      <c r="P28" s="516"/>
      <c r="Q28" s="516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</row>
  </sheetData>
  <mergeCells count="19"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  <mergeCell ref="A26:B26"/>
    <mergeCell ref="G28:J28"/>
    <mergeCell ref="F11:F19"/>
    <mergeCell ref="G11:G19"/>
    <mergeCell ref="H11:H19"/>
    <mergeCell ref="I11:I19"/>
    <mergeCell ref="J11:J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2022-06-07T08:20:56Z</cp:lastPrinted>
  <dcterms:created xsi:type="dcterms:W3CDTF">2021-12-03T13:00:00Z</dcterms:created>
  <dcterms:modified xsi:type="dcterms:W3CDTF">2022-12-11T08:37:51Z</dcterms:modified>
</cp:coreProperties>
</file>