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799" firstSheet="2" activeTab="4"/>
  </bookViews>
  <sheets>
    <sheet name="ДОДАТОК 1 Освіта" sheetId="1" r:id="rId1"/>
    <sheet name="ДОДАТОК1 Водоканал" sheetId="2" r:id="rId2"/>
    <sheet name="ДОДАТОК 1 Лікарня" sheetId="3" r:id="rId3"/>
    <sheet name="стоматологія" sheetId="4" r:id="rId4"/>
    <sheet name="мвжкп" sheetId="5" r:id="rId5"/>
    <sheet name="ВЕРЕСОЧ" sheetId="6" state="hidden" r:id="rId6"/>
    <sheet name="ВИБЛІ" sheetId="7" state="hidden" r:id="rId7"/>
    <sheet name="ГОРБОВЕ" sheetId="8" state="hidden" r:id="rId8"/>
    <sheet name="ДРІМАЙЛІВКА" sheetId="9" state="hidden" r:id="rId9"/>
    <sheet name="ДРОЗДІВКА" sheetId="10" state="hidden" r:id="rId10"/>
    <sheet name="ЖУКІВКА" sheetId="11" state="hidden" r:id="rId11"/>
    <sheet name="КЛАДЬКІВКА" sheetId="12" state="hidden" r:id="rId12"/>
    <sheet name="ОРЛІВКА" sheetId="13" state="hidden" r:id="rId13"/>
    <sheet name="С-ДІВИЦЯ" sheetId="14" state="hidden" r:id="rId14"/>
    <sheet name="ДЮСШ" sheetId="15" state="hidden" r:id="rId15"/>
    <sheet name="СПОРТ І МОЛОДЬ" sheetId="16" state="hidden" r:id="rId16"/>
    <sheet name="ЦПО" sheetId="17" state="hidden" r:id="rId17"/>
    <sheet name="ЗВЕДЕНА" sheetId="18" state="hidden" r:id="rId18"/>
    <sheet name="ЗВЕДЕНА (ВСІ)" sheetId="19" state="hidden" r:id="rId19"/>
  </sheets>
  <externalReferences>
    <externalReference r:id="rId22"/>
    <externalReference r:id="rId23"/>
    <externalReference r:id="rId24"/>
    <externalReference r:id="rId25"/>
  </externalReferences>
  <definedNames>
    <definedName name="bookmark14" localSheetId="2">'ДОДАТОК 1 Лікарня'!#REF!</definedName>
    <definedName name="bookmark14" localSheetId="4">'мвжкп'!#REF!</definedName>
    <definedName name="bookmark16" localSheetId="2">'ДОДАТОК 1 Лікарня'!#REF!</definedName>
    <definedName name="bookmark16" localSheetId="4">'мвжкп'!#REF!</definedName>
    <definedName name="bookmark18" localSheetId="2">'ДОДАТОК 1 Лікарня'!#REF!</definedName>
    <definedName name="bookmark18" localSheetId="4">'мвжкп'!#REF!</definedName>
    <definedName name="bookmark19" localSheetId="2">'ДОДАТОК 1 Лікарня'!#REF!</definedName>
    <definedName name="bookmark19" localSheetId="4">'мвжкп'!#REF!</definedName>
    <definedName name="bookmark20" localSheetId="2">'ДОДАТОК 1 Лікарня'!#REF!</definedName>
    <definedName name="bookmark20" localSheetId="4">'мвжкп'!#REF!</definedName>
    <definedName name="bookmark21" localSheetId="2">'ДОДАТОК 1 Лікарня'!#REF!</definedName>
    <definedName name="bookmark21" localSheetId="4">'мвжкп'!#REF!</definedName>
    <definedName name="_xlnm.Print_Area" localSheetId="5">'ВЕРЕСОЧ'!$A$1:$H$124</definedName>
  </definedNames>
  <calcPr fullCalcOnLoad="1"/>
</workbook>
</file>

<file path=xl/sharedStrings.xml><?xml version="1.0" encoding="utf-8"?>
<sst xmlns="http://schemas.openxmlformats.org/spreadsheetml/2006/main" count="1685" uniqueCount="972">
  <si>
    <t>Водонагрівач проточний</t>
  </si>
  <si>
    <t>1+1</t>
  </si>
  <si>
    <t>Огорожа</t>
  </si>
  <si>
    <t>Станок по дереву</t>
  </si>
  <si>
    <t>Піаніно Україна</t>
  </si>
  <si>
    <t>Майстерня інтернат</t>
  </si>
  <si>
    <t>Спальний корпус</t>
  </si>
  <si>
    <t>Котельня газова</t>
  </si>
  <si>
    <t>Сад</t>
  </si>
  <si>
    <t>Обладнання стадіону</t>
  </si>
  <si>
    <t>Водонагрівач САОС -400</t>
  </si>
  <si>
    <t>Плита газова 4-х камфорна</t>
  </si>
  <si>
    <t>Козел спортивний</t>
  </si>
  <si>
    <t>Акордион Вокал</t>
  </si>
  <si>
    <t>Принтер НР</t>
  </si>
  <si>
    <t>Монітор 17</t>
  </si>
  <si>
    <t>Системний блок</t>
  </si>
  <si>
    <t>Манітор+стереогарнітура</t>
  </si>
  <si>
    <t>Крісло для вчителя</t>
  </si>
  <si>
    <t>Комутатор</t>
  </si>
  <si>
    <t>6+6</t>
  </si>
  <si>
    <t>Верстаки столярні</t>
  </si>
  <si>
    <t>Джерело струму к-т труда</t>
  </si>
  <si>
    <t>Стіл демонстр.фік.к-т</t>
  </si>
  <si>
    <t>К-т директора гарнітур</t>
  </si>
  <si>
    <t>Верстаки комб.</t>
  </si>
  <si>
    <t>Верстаки слюсарні</t>
  </si>
  <si>
    <t>10630002-3</t>
  </si>
  <si>
    <t>10490022-23</t>
  </si>
  <si>
    <t>10490027-28</t>
  </si>
  <si>
    <t>10480009/1</t>
  </si>
  <si>
    <t>10480009/2-6</t>
  </si>
  <si>
    <t>10480009/7-18</t>
  </si>
  <si>
    <t>10480009/19-20</t>
  </si>
  <si>
    <t>10480009/21-26 10480009/27-32</t>
  </si>
  <si>
    <t>10480009/33</t>
  </si>
  <si>
    <t>10480009/34</t>
  </si>
  <si>
    <t>1048009/35-39</t>
  </si>
  <si>
    <t>10480009/40-44</t>
  </si>
  <si>
    <t>10480009/45</t>
  </si>
  <si>
    <t>1062003-7</t>
  </si>
  <si>
    <t>10620007-9*</t>
  </si>
  <si>
    <t>10620012-15</t>
  </si>
  <si>
    <t>Школа</t>
  </si>
  <si>
    <t>Газовий котел</t>
  </si>
  <si>
    <t>10410001-2</t>
  </si>
  <si>
    <t>10480010-20</t>
  </si>
  <si>
    <t>Акустична система</t>
  </si>
  <si>
    <t>Ноутбук АСЕR</t>
  </si>
  <si>
    <t>Морозильна камера</t>
  </si>
  <si>
    <t>Карнизи</t>
  </si>
  <si>
    <t>1136001-3</t>
  </si>
  <si>
    <t>1136004-5</t>
  </si>
  <si>
    <t>1136606-15</t>
  </si>
  <si>
    <t>1137003-4</t>
  </si>
  <si>
    <t>на суму</t>
  </si>
  <si>
    <t>Телевізор Патріот</t>
  </si>
  <si>
    <t>МФУ Санон 3 в1</t>
  </si>
  <si>
    <t>Ноутбук Леново</t>
  </si>
  <si>
    <t>Стіл тенісний</t>
  </si>
  <si>
    <t>Піч QUEBEC</t>
  </si>
  <si>
    <t>Додаток 1</t>
  </si>
  <si>
    <t>до передавального акту,</t>
  </si>
  <si>
    <t>сьомого скликання Куликівської селищної ради</t>
  </si>
  <si>
    <t>ДО КУЛИКІВСЬКОЇ СЕЛИЩНОЇ РАДИ</t>
  </si>
  <si>
    <t>Ноутбук</t>
  </si>
  <si>
    <t>Паралельні бруси</t>
  </si>
  <si>
    <t>Фуговальний станок</t>
  </si>
  <si>
    <t>Шафа книжкова</t>
  </si>
  <si>
    <t>Стіл демонстраційний</t>
  </si>
  <si>
    <t>Екран проекційний</t>
  </si>
  <si>
    <t>МФО Санон 3 в1</t>
  </si>
  <si>
    <t>Принтер 3 в 1</t>
  </si>
  <si>
    <t>Стіл учителя</t>
  </si>
  <si>
    <t>Крісло учителя</t>
  </si>
  <si>
    <t>10480088-91</t>
  </si>
  <si>
    <t>Столи учнівські</t>
  </si>
  <si>
    <t>Ксерокс принтер</t>
  </si>
  <si>
    <t xml:space="preserve">Принтер </t>
  </si>
  <si>
    <t>10480006-8</t>
  </si>
  <si>
    <t>Шафа стінка</t>
  </si>
  <si>
    <t>Комплект КЕФ-8</t>
  </si>
  <si>
    <t>Радіовузол</t>
  </si>
  <si>
    <t>Телевізор Томсон</t>
  </si>
  <si>
    <t>Вивіска</t>
  </si>
  <si>
    <t>Лічильник газу</t>
  </si>
  <si>
    <t>Автосистема на обл.пр.газу</t>
  </si>
  <si>
    <t>Телефоний апарат</t>
  </si>
  <si>
    <t>Холодильник Норд</t>
  </si>
  <si>
    <t>Вбиральня</t>
  </si>
  <si>
    <t>Приміщення котельні</t>
  </si>
  <si>
    <t xml:space="preserve">Приміщення школи </t>
  </si>
  <si>
    <t>Цифрова камера Кенон</t>
  </si>
  <si>
    <t>10490115-16</t>
  </si>
  <si>
    <t>Телевізор Самсунг</t>
  </si>
  <si>
    <t>1036014-15</t>
  </si>
  <si>
    <t>1036010-13</t>
  </si>
  <si>
    <t>Чаша Генуя в к-ті</t>
  </si>
  <si>
    <t>10480001-2</t>
  </si>
  <si>
    <t>Бібліотечний фонд</t>
  </si>
  <si>
    <t>1063008-26</t>
  </si>
  <si>
    <t>Стілажі 2-х стороні</t>
  </si>
  <si>
    <t>Фотоапарат</t>
  </si>
  <si>
    <t>Відеокамера SONI</t>
  </si>
  <si>
    <t>Процесор в складі</t>
  </si>
  <si>
    <t>1137009-10</t>
  </si>
  <si>
    <t>Швейна машинка Ягуар</t>
  </si>
  <si>
    <t>10490108 10490112 10490020-27</t>
  </si>
  <si>
    <t>Машинка швейна</t>
  </si>
  <si>
    <t>10490107 10490020-27</t>
  </si>
  <si>
    <t>1136006-8</t>
  </si>
  <si>
    <t>Барабан</t>
  </si>
  <si>
    <t>10490038-39</t>
  </si>
  <si>
    <t>Акустична система 50 AG-001</t>
  </si>
  <si>
    <t>1062003-10620008</t>
  </si>
  <si>
    <t>Верстак слюсарний комбін.</t>
  </si>
  <si>
    <t>10620011-25</t>
  </si>
  <si>
    <t>Станок фрезерувальний</t>
  </si>
  <si>
    <t>10620007-8</t>
  </si>
  <si>
    <t>Станок ТВ-4</t>
  </si>
  <si>
    <t>10620004-5</t>
  </si>
  <si>
    <t>Станок токарний</t>
  </si>
  <si>
    <t>Станок ТВ-16</t>
  </si>
  <si>
    <t>Кафедра для вид. книг</t>
  </si>
  <si>
    <t>Комплект пос/х маш.модем</t>
  </si>
  <si>
    <t>Плита ПЕМ</t>
  </si>
  <si>
    <t>Агрегат Фреон 11</t>
  </si>
  <si>
    <t>Машинка ПУ -06</t>
  </si>
  <si>
    <t>Плита ПЕМ -4</t>
  </si>
  <si>
    <t>Стінка</t>
  </si>
  <si>
    <t>10630029-30</t>
  </si>
  <si>
    <t>1 кт.</t>
  </si>
  <si>
    <t>Тенісний стіл</t>
  </si>
  <si>
    <t>Кінь гімнастичний</t>
  </si>
  <si>
    <t>10630045-48</t>
  </si>
  <si>
    <t>РетропроектЛЕХ-3</t>
  </si>
  <si>
    <t>Амперм. Амперметр</t>
  </si>
  <si>
    <t>Вольметр-термометр</t>
  </si>
  <si>
    <t>Газовий лазер</t>
  </si>
  <si>
    <t>1 кт</t>
  </si>
  <si>
    <t>Прибор вивч. Закон.мех.</t>
  </si>
  <si>
    <t>Лічильник секундомір</t>
  </si>
  <si>
    <t>Осцилограф ОДШ-2</t>
  </si>
  <si>
    <t>Комп.ел.обор.по фіз.</t>
  </si>
  <si>
    <t>Осцилограх</t>
  </si>
  <si>
    <t>10630040-43</t>
  </si>
  <si>
    <t>Монтажний стіл</t>
  </si>
  <si>
    <t>10630035-39</t>
  </si>
  <si>
    <t>Ел. Проигрователь Лидер</t>
  </si>
  <si>
    <t>Жалюзі</t>
  </si>
  <si>
    <t>10630001-4</t>
  </si>
  <si>
    <t>Стрелков. Тринажер</t>
  </si>
  <si>
    <t>Кінопроектор Україна</t>
  </si>
  <si>
    <t>10490018-19</t>
  </si>
  <si>
    <t>Телевізор Bravis</t>
  </si>
  <si>
    <t>10630031-33</t>
  </si>
  <si>
    <t>МФО Санон 3 в 1</t>
  </si>
  <si>
    <t>ДВД принтер 579</t>
  </si>
  <si>
    <t>1134008-25</t>
  </si>
  <si>
    <t>1134001-7</t>
  </si>
  <si>
    <t>Установка авто.обл.(дошка)</t>
  </si>
  <si>
    <t>Веб камера</t>
  </si>
  <si>
    <t>Принтер</t>
  </si>
  <si>
    <t>10480136-42</t>
  </si>
  <si>
    <t>10630027-28</t>
  </si>
  <si>
    <t>Компл.прогр.метод.забезпеч.</t>
  </si>
  <si>
    <t>Комплект силового облад.</t>
  </si>
  <si>
    <t>10480006-11</t>
  </si>
  <si>
    <t>10630005-6</t>
  </si>
  <si>
    <t>Водонагрівач Вілонт</t>
  </si>
  <si>
    <t>Водонагрівач</t>
  </si>
  <si>
    <t>Ворота гаражні</t>
  </si>
  <si>
    <t>Котельня БМТК</t>
  </si>
  <si>
    <t>Котельня</t>
  </si>
  <si>
    <t>Земельна ділянка</t>
  </si>
  <si>
    <t>1041006-7</t>
  </si>
  <si>
    <t>1041004-5</t>
  </si>
  <si>
    <t>1010002-3</t>
  </si>
  <si>
    <t>нова котельня</t>
  </si>
  <si>
    <t>Котел твердопаливний</t>
  </si>
  <si>
    <t xml:space="preserve">Ел.ланцюгова пила </t>
  </si>
  <si>
    <t>10420001--3</t>
  </si>
  <si>
    <t>Графопроектор</t>
  </si>
  <si>
    <t>Мультимедійний комплекс</t>
  </si>
  <si>
    <t>1142024-27</t>
  </si>
  <si>
    <t>1142021-23</t>
  </si>
  <si>
    <t>1142017-20</t>
  </si>
  <si>
    <t>1442013-16</t>
  </si>
  <si>
    <t>1142005-12</t>
  </si>
  <si>
    <t>11420001-4</t>
  </si>
  <si>
    <t>1136015-17</t>
  </si>
  <si>
    <t>11360013-14</t>
  </si>
  <si>
    <t>1136011-12</t>
  </si>
  <si>
    <t>1136009-10</t>
  </si>
  <si>
    <t>Стінка для метод кабінету</t>
  </si>
  <si>
    <t>Стінку для кабінету</t>
  </si>
  <si>
    <t>Проектоскоп</t>
  </si>
  <si>
    <t>Баян з футляром</t>
  </si>
  <si>
    <t>Акордион з футляром</t>
  </si>
  <si>
    <t>Баян</t>
  </si>
  <si>
    <t>Насос К 20/30</t>
  </si>
  <si>
    <t>Ел. Насос</t>
  </si>
  <si>
    <t>Модем МF 100</t>
  </si>
  <si>
    <t>Принтер Санон МП280</t>
  </si>
  <si>
    <t>Самсунг (прин.скан.копир)</t>
  </si>
  <si>
    <t>Джерело живлення</t>
  </si>
  <si>
    <t>Діапроектор Лети</t>
  </si>
  <si>
    <t>Стінка в каб.математики</t>
  </si>
  <si>
    <t>К-т облад.ел.і крмп. Мереж</t>
  </si>
  <si>
    <t>Мікро ЕОМ ТУ У 301 в складі</t>
  </si>
  <si>
    <t>104800008-11</t>
  </si>
  <si>
    <t>Комп.вчителя в комплекті</t>
  </si>
  <si>
    <t>10490034-35</t>
  </si>
  <si>
    <t>Машина швейна</t>
  </si>
  <si>
    <t>Стіл демонстративний</t>
  </si>
  <si>
    <t>Стінка для фіз. І хім. Кабінета</t>
  </si>
  <si>
    <t>Прес для штамповки</t>
  </si>
  <si>
    <t>10620009-10</t>
  </si>
  <si>
    <t>10620003-5</t>
  </si>
  <si>
    <t>Станок токарний по дереву</t>
  </si>
  <si>
    <t>Піч муфельна</t>
  </si>
  <si>
    <t>10490031-32</t>
  </si>
  <si>
    <t>Машина швейна Подолка</t>
  </si>
  <si>
    <t>10490029-30</t>
  </si>
  <si>
    <t>Машина швейна Чайка</t>
  </si>
  <si>
    <t>Кінопроектор Радуга</t>
  </si>
  <si>
    <t>Паркан біля школи</t>
  </si>
  <si>
    <t>Будівля котельні</t>
  </si>
  <si>
    <t>Туалет шкільний</t>
  </si>
  <si>
    <t>Будівля школи та госп.будівля</t>
  </si>
  <si>
    <t>Водонагрівач Ariston</t>
  </si>
  <si>
    <t>Плита Gefest 1000</t>
  </si>
  <si>
    <t>Холодильник Донбас</t>
  </si>
  <si>
    <t>Марміт електричний</t>
  </si>
  <si>
    <t>1132001/1</t>
  </si>
  <si>
    <t>Бензопила</t>
  </si>
  <si>
    <t>Котел Альтеп</t>
  </si>
  <si>
    <t>Комплект тех.праці</t>
  </si>
  <si>
    <t>10420001-3</t>
  </si>
  <si>
    <t>Стіл дем. Хім кабінет</t>
  </si>
  <si>
    <t>Стіл для хім.кабінета</t>
  </si>
  <si>
    <t xml:space="preserve">Цифрова фотокамера </t>
  </si>
  <si>
    <t>Екран</t>
  </si>
  <si>
    <t>Стіл дем. Фіз. кабінет</t>
  </si>
  <si>
    <t>К-т обл.ел.і комп. Мереж</t>
  </si>
  <si>
    <t>Мікро ЄОМ ТУ У30,1</t>
  </si>
  <si>
    <t>10480008-12</t>
  </si>
  <si>
    <t>Лазар газовий навчальний</t>
  </si>
  <si>
    <t>Матраци</t>
  </si>
  <si>
    <t>Біотуалети</t>
  </si>
  <si>
    <t>10630009-10</t>
  </si>
  <si>
    <t>Кабінка туалетна</t>
  </si>
  <si>
    <t>Газопровод 83,5 м.</t>
  </si>
  <si>
    <t>101480019-25</t>
  </si>
  <si>
    <t>101410001-2</t>
  </si>
  <si>
    <t>Бормашинка</t>
  </si>
  <si>
    <t>Спортзал</t>
  </si>
  <si>
    <t>Квартира 4-х  кв. будинку</t>
  </si>
  <si>
    <t>Гараж майстерня</t>
  </si>
  <si>
    <t>Будівля школи стара</t>
  </si>
  <si>
    <t>10620002-3</t>
  </si>
  <si>
    <t>Піаніно</t>
  </si>
  <si>
    <t>Компл. Обладн.і матеріалів</t>
  </si>
  <si>
    <t>10480006-9</t>
  </si>
  <si>
    <t>Котел газовий RMG 100 Mк</t>
  </si>
  <si>
    <t>Машинка пральна</t>
  </si>
  <si>
    <t>Водонагрівач в комплекті</t>
  </si>
  <si>
    <t>Акустична система РНОНІК</t>
  </si>
  <si>
    <t>Лічильник газу РГк-100</t>
  </si>
  <si>
    <t>10490008-9</t>
  </si>
  <si>
    <t>Ігровий будинок</t>
  </si>
  <si>
    <t>Будинок школи</t>
  </si>
  <si>
    <t>Ємкість для води</t>
  </si>
  <si>
    <t>Ел.Нагрівач</t>
  </si>
  <si>
    <t>Витяжка кухонна</t>
  </si>
  <si>
    <t>Насос центробіжний</t>
  </si>
  <si>
    <t>Бак 50 л.</t>
  </si>
  <si>
    <t>Рукомойник</t>
  </si>
  <si>
    <t>в сумі</t>
  </si>
  <si>
    <t>10480002/</t>
  </si>
  <si>
    <t>10480002/13</t>
  </si>
  <si>
    <t>1048002/12</t>
  </si>
  <si>
    <t>10480002/11</t>
  </si>
  <si>
    <t>1048002/610</t>
  </si>
  <si>
    <t>1048002/52-5</t>
  </si>
  <si>
    <t>10480002/1</t>
  </si>
  <si>
    <t>Телефон ТЕСЛА</t>
  </si>
  <si>
    <t>Баян Молодість</t>
  </si>
  <si>
    <t>Туалет</t>
  </si>
  <si>
    <t>Шк. Інтернат</t>
  </si>
  <si>
    <t>Шк. Приміщення №1</t>
  </si>
  <si>
    <t>Проектор Орtjma</t>
  </si>
  <si>
    <t>Водонагрівач КВ -300</t>
  </si>
  <si>
    <t>Станок ТВШ токарний</t>
  </si>
  <si>
    <t>Крісло</t>
  </si>
  <si>
    <t>10490004-8</t>
  </si>
  <si>
    <t>Машинка швейна Подолянка</t>
  </si>
  <si>
    <t>Стіл книжний</t>
  </si>
  <si>
    <t>Телескоп</t>
  </si>
  <si>
    <t>10148013-19</t>
  </si>
  <si>
    <t>Принтер лазарний 3 в1</t>
  </si>
  <si>
    <t>К-т обл.ел. та компют.мереж</t>
  </si>
  <si>
    <t>Мікро ЕОМ ТУ У30,1 комп.вчителя</t>
  </si>
  <si>
    <t>10480007-10</t>
  </si>
  <si>
    <t xml:space="preserve">Телевізор </t>
  </si>
  <si>
    <t>10450001-2</t>
  </si>
  <si>
    <t>КЕХ-10 хімія</t>
  </si>
  <si>
    <t>Музичний центр</t>
  </si>
  <si>
    <t>Міні системи АСУ 340Д</t>
  </si>
  <si>
    <t>Баян Восток</t>
  </si>
  <si>
    <t>Насос К 80-65-160</t>
  </si>
  <si>
    <t>Водонагрівач прот.ВЕЛТ</t>
  </si>
  <si>
    <t>104300002-3</t>
  </si>
  <si>
    <t>10490033-3/1</t>
  </si>
  <si>
    <t>Скважина</t>
  </si>
  <si>
    <t>Будинок під квартири</t>
  </si>
  <si>
    <t>Сарай</t>
  </si>
  <si>
    <t>Будинок інтернат</t>
  </si>
  <si>
    <t>Верстат деревообробний</t>
  </si>
  <si>
    <t>10620065-66</t>
  </si>
  <si>
    <t>10620061-62</t>
  </si>
  <si>
    <t>10640100-104</t>
  </si>
  <si>
    <t xml:space="preserve">Машина швейна </t>
  </si>
  <si>
    <t>Принтер НР-1018</t>
  </si>
  <si>
    <t>10148040-46</t>
  </si>
  <si>
    <t>10480036-7</t>
  </si>
  <si>
    <t>10480027-34</t>
  </si>
  <si>
    <t>Брус масовий</t>
  </si>
  <si>
    <t>К-т обл. електр.КЕХ</t>
  </si>
  <si>
    <t>К-т оборуд. Фізики</t>
  </si>
  <si>
    <t>Плита НДС</t>
  </si>
  <si>
    <t>Гарнітур стінка</t>
  </si>
  <si>
    <t>Теплолічильник</t>
  </si>
  <si>
    <t>Гарнітур 3-х секційний</t>
  </si>
  <si>
    <t>Кабінет директора</t>
  </si>
  <si>
    <t>Ксерокс- принтер</t>
  </si>
  <si>
    <t>114309-16</t>
  </si>
  <si>
    <t>1143001-8</t>
  </si>
  <si>
    <t>1145219-34</t>
  </si>
  <si>
    <t>1145202-18</t>
  </si>
  <si>
    <t>1145097-112</t>
  </si>
  <si>
    <t>1145061-80</t>
  </si>
  <si>
    <t>Гетри</t>
  </si>
  <si>
    <t>11450017-32</t>
  </si>
  <si>
    <t>Труси спортивні</t>
  </si>
  <si>
    <t>1145001-16</t>
  </si>
  <si>
    <t>Футболки</t>
  </si>
  <si>
    <t>Оболочка Таймень-2</t>
  </si>
  <si>
    <t>1136001-20</t>
  </si>
  <si>
    <t>Оболочка NERIS  Таймень-3</t>
  </si>
  <si>
    <t>Оболочка NERIS ДЛЯ Таймень</t>
  </si>
  <si>
    <t>Ноутбук НР 635</t>
  </si>
  <si>
    <t>11360022-29</t>
  </si>
  <si>
    <t>Газопровод 8,6 м.</t>
  </si>
  <si>
    <t>Плита газова</t>
  </si>
  <si>
    <t>Паркан новий</t>
  </si>
  <si>
    <t>затвердженого рішенням  дванадцятої сесії</t>
  </si>
  <si>
    <t>від 20 липня 2018 року</t>
  </si>
  <si>
    <t>РАЗОМ:</t>
  </si>
  <si>
    <t>АКТ  №  2</t>
  </si>
  <si>
    <t xml:space="preserve">ПРИЙМАННЯ-ПЕРЕДАЧІ ОСНОВНИХ ЗАСОБІВ ВІД ВИБЛІВСЬКОЇ ЗОШ І-ІІ ст. </t>
  </si>
  <si>
    <t>ПЕРЕДАВ:</t>
  </si>
  <si>
    <t>ПРИЙНЯВ:</t>
  </si>
  <si>
    <t xml:space="preserve">ПРИЙМАННЯ-ПЕРЕДАЧІ ОСНОВНИХ ЗАСОБІВ ВІД ГОРБІВСЬКОЇ ЗОШ І-ІІІ ст. </t>
  </si>
  <si>
    <t>АКТ  №  3</t>
  </si>
  <si>
    <t>Інвентарний номер</t>
  </si>
  <si>
    <t>№ з/п</t>
  </si>
  <si>
    <t>Найменування</t>
  </si>
  <si>
    <t>Кількість</t>
  </si>
  <si>
    <t>Первісна вартість</t>
  </si>
  <si>
    <t>Знос</t>
  </si>
  <si>
    <t>Залишкова вартість</t>
  </si>
  <si>
    <t>Рік введення в експлуатацію</t>
  </si>
  <si>
    <t>АКТ  №  4</t>
  </si>
  <si>
    <t xml:space="preserve">ПРИЙМАННЯ-ПЕРЕДАЧІ ОСНОВНИХ ЗАСОБІВ ВІД ДРІМАЙЛІВСЬКОЇ ЗОШ І-ІІ ст. </t>
  </si>
  <si>
    <t xml:space="preserve">ПРИЙМАННЯ-ПЕРЕДАЧІ ОСНОВНИХ ЗАСОБІВ ВІД ДРОЗДІВСЬКОЇ ЗОШ І-ІІ ст. </t>
  </si>
  <si>
    <t xml:space="preserve">ПРИЙМАННЯ-ПЕРЕДАЧІ ОСНОВНИХ ЗАСОБІВ ВІД ЖУКІВСЬКОЇ ЗОШ І-ІІ ст. </t>
  </si>
  <si>
    <t xml:space="preserve">ПРИЙМАННЯ-ПЕРЕДАЧІ ОСНОВНИХ ЗАСОБІВ ВІД КЛАДЬКІВСЬКОЇ ЗОШ І ст. </t>
  </si>
  <si>
    <t xml:space="preserve">ПРИЙМАННЯ-ПЕРЕДАЧІ ОСНОВНИХ ЗАСОБІВ ВІД ОРЛІВСЬКОЇ ЗОШ І-ІІІ ст. </t>
  </si>
  <si>
    <t xml:space="preserve">ПРИЙМАННЯ-ПЕРЕДАЧІ ОСНОВНИХ ЗАСОБІВ ВІД САЛТИКОВО-ДІВИЦЬКОЇ ЗОШ І-ІІІ ст. </t>
  </si>
  <si>
    <t>АКТ  №  5</t>
  </si>
  <si>
    <t>АКТ  №  6</t>
  </si>
  <si>
    <t>АКТ  №  7</t>
  </si>
  <si>
    <t>АКТ  №  8</t>
  </si>
  <si>
    <t>АКТ  №  9</t>
  </si>
  <si>
    <t>АКТ  №  10</t>
  </si>
  <si>
    <t>АКТ  №  11</t>
  </si>
  <si>
    <t>АКТ  №  12</t>
  </si>
  <si>
    <t>ПРИЙМАННЯ-ПЕРЕДАЧІ ОСНОВНИХ ЗАСОБІВ ВІД ДИТЯЧО-ЮНАЦЬКОЇ СПОРТИВНОЇ ШКОЛИ</t>
  </si>
  <si>
    <t>ПРИЙМАННЯ-ПЕРЕДАЧІ ОСНОВНИХ ЗАСОБІВ ВІД ЦЕНТРУ ПОЗАШКІЛЬНОЇ ОСВІТИ</t>
  </si>
  <si>
    <t>Рахунок</t>
  </si>
  <si>
    <t>Дебет</t>
  </si>
  <si>
    <t>Кредит</t>
  </si>
  <si>
    <t>Примітка</t>
  </si>
  <si>
    <t>«Земельні ділянки»</t>
  </si>
  <si>
    <t>«Будівельні споруди, та передавальні пристрої»</t>
  </si>
  <si>
    <t>«Інструменти, прилади та інвентар»</t>
  </si>
  <si>
    <t>«Інструменти, прилади, інвентар»</t>
  </si>
  <si>
    <t>«Тварина та багаторічні насадження»</t>
  </si>
  <si>
    <t>«Інші основні засоби»</t>
  </si>
  <si>
    <t>«Бібліотечні фонди»</t>
  </si>
  <si>
    <t>«Малоцінні необоротні активи»</t>
  </si>
  <si>
    <t>«Білизна, постільні речі, одяг та взуття»</t>
  </si>
  <si>
    <t>«Знос основних засобів»</t>
  </si>
  <si>
    <t>«Знос інших необоротних активів»</t>
  </si>
  <si>
    <t>«Продукти харчування»</t>
  </si>
  <si>
    <t>«Медикаменти та перев’язувальні матеріали»</t>
  </si>
  <si>
    <t>«Будівельні матеріали»</t>
  </si>
  <si>
    <t>«Пально-мастильні матеріали»</t>
  </si>
  <si>
    <t>«Запасні частини»</t>
  </si>
  <si>
    <t>«Малоцінні та швидкозношувальні предмети»</t>
  </si>
  <si>
    <t>«Активи для розподілу, передачі, продажу»</t>
  </si>
  <si>
    <t>«Інші нефінансові активи»</t>
  </si>
  <si>
    <t>2313/1</t>
  </si>
  <si>
    <t>«Реєстраційні рахунки»</t>
  </si>
  <si>
    <t>Внесений капітал розпорядникам бюджетних коштів</t>
  </si>
  <si>
    <t>Фінансові результати виконання кошторису звітного періоду</t>
  </si>
  <si>
    <t>РАЗОМ</t>
  </si>
  <si>
    <t>Усього:</t>
  </si>
  <si>
    <t>ПРИЙМАННЯ-ПЕРЕДАЧІ ОСНОВНИХ ЗАСОБІВ ВІД ВІДДІЛУ МОЛОДІ ТА СПОРТУ</t>
  </si>
  <si>
    <t>«Авторське та суміжне з ним права»</t>
  </si>
  <si>
    <t>«Накопичена амортизація нематеріальних активів»</t>
  </si>
  <si>
    <t>«Транспортні засоби»</t>
  </si>
  <si>
    <t>Додаток 4</t>
  </si>
  <si>
    <t>Додаток 2,3,4</t>
  </si>
  <si>
    <t>Додаток 2</t>
  </si>
  <si>
    <t>Додаток 3</t>
  </si>
  <si>
    <t>«Внесений капітал розпорядникам бюджетних коштів»</t>
  </si>
  <si>
    <t>«Фінансові результати виконання кошторису звітного періоду»</t>
  </si>
  <si>
    <t>Паркан дерев'яний</t>
  </si>
  <si>
    <t>Будівля турклуба</t>
  </si>
  <si>
    <t>Будівля будинку позашкільної освіти</t>
  </si>
  <si>
    <t>Котел газовий</t>
  </si>
  <si>
    <t>Телевізор LG</t>
  </si>
  <si>
    <t xml:space="preserve">Фотоапарат Digital Samsung </t>
  </si>
  <si>
    <t>Системний блок Аmadey</t>
  </si>
  <si>
    <t>Монітор 17-LGT710</t>
  </si>
  <si>
    <t>Принтер ML 1710Р Sіrіus</t>
  </si>
  <si>
    <t>Комп'ютер Samsung</t>
  </si>
  <si>
    <t>Комп'ютер в складі</t>
  </si>
  <si>
    <t>Портативне системне звукопідсилення</t>
  </si>
  <si>
    <t>Програвач SDІ 100 МРС</t>
  </si>
  <si>
    <t>Музичний центр LG</t>
  </si>
  <si>
    <t>Мультимедійний проектор</t>
  </si>
  <si>
    <t>Веб-камера Sony</t>
  </si>
  <si>
    <t>Намет Terra 3-х місна</t>
  </si>
  <si>
    <t>Намет Тerra</t>
  </si>
  <si>
    <t>Шафа книжна</t>
  </si>
  <si>
    <t>Котел газовий Рівнотерн</t>
  </si>
  <si>
    <t>Акумулятор до відеокамери</t>
  </si>
  <si>
    <t>Музикальний центр</t>
  </si>
  <si>
    <t>Ноутбук Lenovo</t>
  </si>
  <si>
    <t>Холодильник Nord</t>
  </si>
  <si>
    <t>Електрична м'ясорубка</t>
  </si>
  <si>
    <t>Лічильник води з передатчиком</t>
  </si>
  <si>
    <t xml:space="preserve">Комп'ютерний комплект 7 комп'ютерів </t>
  </si>
  <si>
    <t>Монітор Samsung</t>
  </si>
  <si>
    <t>ПК вчителя Lenovo</t>
  </si>
  <si>
    <t>ПК учня Lenovo</t>
  </si>
  <si>
    <t xml:space="preserve">Шафа 2-х дверна </t>
  </si>
  <si>
    <t>Комплекс дерево-металевий</t>
  </si>
  <si>
    <t>Газонокосилка</t>
  </si>
  <si>
    <t>Шафа - стінка</t>
  </si>
  <si>
    <t>Гарнітур меблевий</t>
  </si>
  <si>
    <t>Верстат токарний</t>
  </si>
  <si>
    <t>МФО Саnon 3в1</t>
  </si>
  <si>
    <t xml:space="preserve">Комп'ютерні програми </t>
  </si>
  <si>
    <t>Будівля школи та котельня газова</t>
  </si>
  <si>
    <t>Льох №1</t>
  </si>
  <si>
    <t>Льох №2</t>
  </si>
  <si>
    <t>Шкільний туалет</t>
  </si>
  <si>
    <t>Котел Універсальний</t>
  </si>
  <si>
    <t>Електричний рушник</t>
  </si>
  <si>
    <t>Електричний двигун 7,5 не 3000кв</t>
  </si>
  <si>
    <t>Електричний монтажний манометр</t>
  </si>
  <si>
    <t>Шафа витяжна</t>
  </si>
  <si>
    <t>Комп'ютер учня</t>
  </si>
  <si>
    <t>Комп'ютер вчителя в комплекті</t>
  </si>
  <si>
    <t>Комп'ютер учня в комплекті</t>
  </si>
  <si>
    <t>Комп'ютер (сист.блок)</t>
  </si>
  <si>
    <t>Устат.для оброб.інформ.(ноутбук,проектор</t>
  </si>
  <si>
    <t>Телевізор Тhomson</t>
  </si>
  <si>
    <t>ПК учня LENOVO</t>
  </si>
  <si>
    <t>Комп'ютер STER</t>
  </si>
  <si>
    <t>Машинка швейна Подолянка ножна</t>
  </si>
  <si>
    <t>Машинка швейна Чайка ножна</t>
  </si>
  <si>
    <t>Кольоровий телевізор ТСЛ1418</t>
  </si>
  <si>
    <t>Електрична плита</t>
  </si>
  <si>
    <t>Плита електрична</t>
  </si>
  <si>
    <t>Холодильник NORD</t>
  </si>
  <si>
    <t>Шафа-духовка</t>
  </si>
  <si>
    <t>Котел МПО</t>
  </si>
  <si>
    <t>Ноутбук  Аsus</t>
  </si>
  <si>
    <t>Телевізор Samsung</t>
  </si>
  <si>
    <t>Шафа секретар</t>
  </si>
  <si>
    <t>Шафа</t>
  </si>
  <si>
    <t>Samsung принтер копір сканер</t>
  </si>
  <si>
    <t>Котел КСГ 16</t>
  </si>
  <si>
    <t>Музичний центр Samsung</t>
  </si>
  <si>
    <t>Принтер Epson</t>
  </si>
  <si>
    <t>Телевізор Philips</t>
  </si>
  <si>
    <t>Комп'ютер вчителя Prime</t>
  </si>
  <si>
    <t>Монітор</t>
  </si>
  <si>
    <t>Стіл комп'ютерний вчителя</t>
  </si>
  <si>
    <t>Стілець для учня</t>
  </si>
  <si>
    <t>Стіл комп'ютерний учня</t>
  </si>
  <si>
    <t>Котел опалювальний</t>
  </si>
  <si>
    <t>Холодильник Zanussi</t>
  </si>
  <si>
    <t>Плита електрична Нansa</t>
  </si>
  <si>
    <t>Більярд</t>
  </si>
  <si>
    <t>Електричний котел</t>
  </si>
  <si>
    <t>Телефон Panasonic</t>
  </si>
  <si>
    <t>Телевізор Saturn</t>
  </si>
  <si>
    <t>Комп'ютер вчителя в складі</t>
  </si>
  <si>
    <t>Комп'ютер учня в складі</t>
  </si>
  <si>
    <t>Холодильник NORD 244</t>
  </si>
  <si>
    <t>Плита електрична,ЄТШк-4</t>
  </si>
  <si>
    <t>Шафа-стінка фіз.</t>
  </si>
  <si>
    <t>Шафа-стінка препар</t>
  </si>
  <si>
    <t>DVD Player</t>
  </si>
  <si>
    <t>Стерео-міні центр</t>
  </si>
  <si>
    <t>Школа 2-х поверхова нова</t>
  </si>
  <si>
    <t>Льох кирпичний</t>
  </si>
  <si>
    <t>Льох біля школи</t>
  </si>
  <si>
    <t>Комора</t>
  </si>
  <si>
    <t>Лазарний факс Panasonic</t>
  </si>
  <si>
    <t>Факс апарат Panasonic</t>
  </si>
  <si>
    <t>Електричний Щит</t>
  </si>
  <si>
    <t>Комп.клас (7 столів, 7 стільців, 7 моніторів, 7 сист.блоків, 1 компресор,  1принтер)</t>
  </si>
  <si>
    <t>Телевівзор Panasonic</t>
  </si>
  <si>
    <t>Музикальний центр Караоке</t>
  </si>
  <si>
    <t>Компю'тер учителя в складі</t>
  </si>
  <si>
    <t>Компю'тер учня в складі</t>
  </si>
  <si>
    <t>Проектор Аser</t>
  </si>
  <si>
    <t>Ноутбук Аser</t>
  </si>
  <si>
    <t>Котел  Рівнетернистий</t>
  </si>
  <si>
    <t>Шафа лабораторний хім.каб</t>
  </si>
  <si>
    <t>Шафа стінка біологія</t>
  </si>
  <si>
    <t xml:space="preserve">Шафа стінка </t>
  </si>
  <si>
    <t>Ковдра</t>
  </si>
  <si>
    <t>Електрична піч Saturn</t>
  </si>
  <si>
    <t>DvD  Vitek</t>
  </si>
  <si>
    <t>Samsung (прин.скан.копир)</t>
  </si>
  <si>
    <t>Коса бензомоторна</t>
  </si>
  <si>
    <t>Котел КСГ -50</t>
  </si>
  <si>
    <t>Льох кам'яний</t>
  </si>
  <si>
    <t>Будівля сараю 2</t>
  </si>
  <si>
    <t>Будівля школи 2</t>
  </si>
  <si>
    <t>Будівля школи</t>
  </si>
  <si>
    <t>Будівля сараю(гараж)</t>
  </si>
  <si>
    <t>Котельня газова мал.школа(котли2, лічильник1)</t>
  </si>
  <si>
    <t xml:space="preserve">Кочегарня під газ </t>
  </si>
  <si>
    <t>Електричний насос К 8/18</t>
  </si>
  <si>
    <t>Відеомагнітофон Самадиг</t>
  </si>
  <si>
    <t>Газова плита Gefest</t>
  </si>
  <si>
    <t xml:space="preserve">Комп'ютер в комплектуючими </t>
  </si>
  <si>
    <t>Комп'ютер учителя</t>
  </si>
  <si>
    <t>Клавіатура+мишка, килимок</t>
  </si>
  <si>
    <t>Стіл комп'ютерний учителя</t>
  </si>
  <si>
    <t>Стілець комп'ютерний учня</t>
  </si>
  <si>
    <t>Комп'ютерне обладнання в комплекті</t>
  </si>
  <si>
    <t>Проектор NEC</t>
  </si>
  <si>
    <t>Комп'ютер вчителя</t>
  </si>
  <si>
    <t>Кормп'ютер учня</t>
  </si>
  <si>
    <t>Мультимедыйний комплекс</t>
  </si>
  <si>
    <t>М'ясорубка</t>
  </si>
  <si>
    <t>Електрична плита 6- ти камфорна</t>
  </si>
  <si>
    <t>Посудомийка</t>
  </si>
  <si>
    <t>Холодильник SNAIGE</t>
  </si>
  <si>
    <t>Шафa</t>
  </si>
  <si>
    <t>Килим 2*3 дорожка</t>
  </si>
  <si>
    <t>Газопровід 310 м</t>
  </si>
  <si>
    <t>Верстат фугувальний</t>
  </si>
  <si>
    <t>Верстат токарний ТВ -18</t>
  </si>
  <si>
    <t>Верстат по дереву</t>
  </si>
  <si>
    <t>Верстат свердлильний</t>
  </si>
  <si>
    <t>Верстат токарний ТВ-4</t>
  </si>
  <si>
    <t>Верстат ТВ -16 по металу</t>
  </si>
  <si>
    <t xml:space="preserve">Електронні підручники </t>
  </si>
  <si>
    <t>Миска пластмасова</t>
  </si>
  <si>
    <t>Стільці</t>
  </si>
  <si>
    <t>Лотос Св-к</t>
  </si>
  <si>
    <t>Люстра -5 біла</t>
  </si>
  <si>
    <t>Люстра -5 зол</t>
  </si>
  <si>
    <t>Сучасність СВ-к кор.</t>
  </si>
  <si>
    <t>Бачок для пиття</t>
  </si>
  <si>
    <t>Умивальник</t>
  </si>
  <si>
    <t>DVD караоке</t>
  </si>
  <si>
    <t>Принтер Canon</t>
  </si>
  <si>
    <t>Мікрохвильова піч</t>
  </si>
  <si>
    <t>Принтер-ксерокс</t>
  </si>
  <si>
    <t>Плита електрична 3-х камфорна</t>
  </si>
  <si>
    <t>Телевізор  РОМСАТ</t>
  </si>
  <si>
    <t>Витяжна шафа</t>
  </si>
  <si>
    <t>Комп'ютера</t>
  </si>
  <si>
    <t>Столи під комп'ютер</t>
  </si>
  <si>
    <t>Стільці м'які</t>
  </si>
  <si>
    <t>П'ятисекційна кафа</t>
  </si>
  <si>
    <t>Шафа-стінка</t>
  </si>
  <si>
    <t>Верстат ТВ-16 по метал</t>
  </si>
  <si>
    <t>Верстат ТВШ-3 по металу</t>
  </si>
  <si>
    <t>Верстат токар. по металу</t>
  </si>
  <si>
    <t>Верстат токар. по дереву</t>
  </si>
  <si>
    <t>Приміщення школи нове</t>
  </si>
  <si>
    <t>Приміщення школи старе</t>
  </si>
  <si>
    <t>Огорожа бетона (м п)</t>
  </si>
  <si>
    <t>Майстерня</t>
  </si>
  <si>
    <t>Котельня школи</t>
  </si>
  <si>
    <t>Котел НИИСТУ</t>
  </si>
  <si>
    <t>Газовий лічильник</t>
  </si>
  <si>
    <t>Насос К 45/30</t>
  </si>
  <si>
    <t>Автосистема обл. прир.газу</t>
  </si>
  <si>
    <t>Електричний двигун</t>
  </si>
  <si>
    <t>Електричний двигун з насосом</t>
  </si>
  <si>
    <t>Насос антиконденсатний</t>
  </si>
  <si>
    <t>Електричний калорифер</t>
  </si>
  <si>
    <t>Насос мережевий</t>
  </si>
  <si>
    <t>Стелаж 2-х стороній</t>
  </si>
  <si>
    <t>Механізм захисту екрана</t>
  </si>
  <si>
    <t>Телевізор LG 21МГО</t>
  </si>
  <si>
    <t>Комп'ютер</t>
  </si>
  <si>
    <t>Комп'ютер викладача</t>
  </si>
  <si>
    <t>Сканер</t>
  </si>
  <si>
    <t>Проектор Deng</t>
  </si>
  <si>
    <t>Світло-музчний пристрій</t>
  </si>
  <si>
    <t>Епіпроектор</t>
  </si>
  <si>
    <t>Механізм захиту екрана</t>
  </si>
  <si>
    <t>Кіноапарат Україна</t>
  </si>
  <si>
    <t>Набір посуду по фізиці</t>
  </si>
  <si>
    <t>Джерело живлення КЕФ-10</t>
  </si>
  <si>
    <t>Телескоп рефлектор</t>
  </si>
  <si>
    <t>Прибор свойств.єл.пучків</t>
  </si>
  <si>
    <t>Бруси паралельні</t>
  </si>
  <si>
    <t>Бруси разної висоти</t>
  </si>
  <si>
    <t>Канат для перетягування</t>
  </si>
  <si>
    <t>Комплек  обладнання по хімії</t>
  </si>
  <si>
    <t>Марміт</t>
  </si>
  <si>
    <t>Електрична  коворідка ПЕ-02</t>
  </si>
  <si>
    <t>Електрични котел</t>
  </si>
  <si>
    <t>Холодильна камера КХС -26</t>
  </si>
  <si>
    <t>Шафа пекарська ШПЕ -3</t>
  </si>
  <si>
    <t>Мала ударна установка</t>
  </si>
  <si>
    <t>Джерело живлення ІПГ</t>
  </si>
  <si>
    <t>Компресор електричний</t>
  </si>
  <si>
    <t>Котел побутовий</t>
  </si>
  <si>
    <t>Підсилювач Електроника</t>
  </si>
  <si>
    <t>Підсилювач СК 72Е</t>
  </si>
  <si>
    <t>Монітор Вена ФР 72ЖД</t>
  </si>
  <si>
    <t>Ноутбук DELL</t>
  </si>
  <si>
    <t>Комп'ютер у комплекті</t>
  </si>
  <si>
    <t>Персональний комп'ютер Technic</t>
  </si>
  <si>
    <t>Музичний центр Панасонік</t>
  </si>
  <si>
    <t>Табірний намет</t>
  </si>
  <si>
    <t>Шафа 2-х дверна</t>
  </si>
  <si>
    <t>Електроне точило ЄТ-75</t>
  </si>
  <si>
    <t>Верстат ТВ-4</t>
  </si>
  <si>
    <t>Верстат фрезерувальний</t>
  </si>
  <si>
    <t>Верстат круглопильн.</t>
  </si>
  <si>
    <t>Верстат слюсарний</t>
  </si>
  <si>
    <t>Верстат (верстак) СТД -120</t>
  </si>
  <si>
    <t>Ялина блакитна</t>
  </si>
  <si>
    <t>Еелекторні підручники</t>
  </si>
  <si>
    <t>Бак для води</t>
  </si>
  <si>
    <t>Стереоміні-центр</t>
  </si>
  <si>
    <t>Стіл СК-5</t>
  </si>
  <si>
    <t>Стільці Сеньор</t>
  </si>
  <si>
    <t>Крісло Сеньор з подлок</t>
  </si>
  <si>
    <t>Бензопила  Штіль</t>
  </si>
  <si>
    <t>Конвектор ел.Термія</t>
  </si>
  <si>
    <t>Педаль ефектов</t>
  </si>
  <si>
    <t>Принтер Кенон</t>
  </si>
  <si>
    <t>Проектор вена</t>
  </si>
  <si>
    <t>Телефон МЄЛГ-3000</t>
  </si>
  <si>
    <t>Пісуар білий в к-ті</t>
  </si>
  <si>
    <t>Електрична сковорідка</t>
  </si>
  <si>
    <t>Холодильник  шафа</t>
  </si>
  <si>
    <t>Електром'ясорубка</t>
  </si>
  <si>
    <t>Холодільнік LG</t>
  </si>
  <si>
    <t>Ноутбук    АСЕR</t>
  </si>
  <si>
    <t>Відеокамера Панасоник</t>
  </si>
  <si>
    <t>Караоке</t>
  </si>
  <si>
    <t>Акардеон Мрія з футляром</t>
  </si>
  <si>
    <t>Верстат токарний по дереву</t>
  </si>
  <si>
    <t>Верстат стругальнийй</t>
  </si>
  <si>
    <t>Верстат токарний  гвинторіз</t>
  </si>
  <si>
    <t>Верстат круглопильний</t>
  </si>
  <si>
    <t>Точило електроне</t>
  </si>
  <si>
    <t>Токарний верстат по дереву</t>
  </si>
  <si>
    <t>Верстат заточувальний</t>
  </si>
  <si>
    <t>Стінка в кабінету  домоведення</t>
  </si>
  <si>
    <t>Принтер Кенон МП270</t>
  </si>
  <si>
    <t>МФУ Canon i-Sensys</t>
  </si>
  <si>
    <t>Коврик 2*3</t>
  </si>
  <si>
    <t>Ліжка дитячі</t>
  </si>
  <si>
    <t>Столи дит.учнівські</t>
  </si>
  <si>
    <t>Лавки дитячі</t>
  </si>
  <si>
    <t>Полички для іграшок</t>
  </si>
  <si>
    <t>Магнітофон ВІТЕК</t>
  </si>
  <si>
    <t>Стіл дитячий</t>
  </si>
  <si>
    <t>Подушки</t>
  </si>
  <si>
    <t>Ковдра дитяча</t>
  </si>
  <si>
    <t>Покривало дитяче</t>
  </si>
  <si>
    <t>Підодіяльник дитячий</t>
  </si>
  <si>
    <t>Матраци для кроватей</t>
  </si>
  <si>
    <t>Наволочки</t>
  </si>
  <si>
    <t>Колодязь 7 кілець</t>
  </si>
  <si>
    <t>Кочегарня</t>
  </si>
  <si>
    <t>Котли твердопаливні</t>
  </si>
  <si>
    <t>Ємність</t>
  </si>
  <si>
    <t>Холодильник Днепр</t>
  </si>
  <si>
    <t>К-т обладнання</t>
  </si>
  <si>
    <t>Верстат по дереву циркулярний</t>
  </si>
  <si>
    <t>Верстат ТВШ-3 (ППШ-5)</t>
  </si>
  <si>
    <t>Токарний верстат</t>
  </si>
  <si>
    <t>Електоні підручники</t>
  </si>
  <si>
    <t>Колонки до DVD</t>
  </si>
  <si>
    <t xml:space="preserve">МФУ Кенон 3 в 1 </t>
  </si>
  <si>
    <t>Бензопила МС 180</t>
  </si>
  <si>
    <t>Електрична газонокосарка</t>
  </si>
  <si>
    <t>Музичний інструмент ЯМАХА</t>
  </si>
  <si>
    <t>Шафа -стінка</t>
  </si>
  <si>
    <t>Шафа- стінка</t>
  </si>
  <si>
    <t>Верстат сверлильний</t>
  </si>
  <si>
    <t>Верстат стругальний</t>
  </si>
  <si>
    <t>Електроні підручники</t>
  </si>
  <si>
    <t xml:space="preserve">Бачок для пиття </t>
  </si>
  <si>
    <t>Принтер Сanon</t>
  </si>
  <si>
    <t>Шк. сарай в школі №1</t>
  </si>
  <si>
    <t>Проектор  ВЕН</t>
  </si>
  <si>
    <t>Ножиці ручні</t>
  </si>
  <si>
    <t>Умивальник з тумбою</t>
  </si>
  <si>
    <t>Паркан метало-бетонний  (м)</t>
  </si>
  <si>
    <t>Електричний двигун 7,5</t>
  </si>
  <si>
    <t>Насос глибинний ЗЦВ 6-6,3</t>
  </si>
  <si>
    <t>Стерео міні центр</t>
  </si>
  <si>
    <t>Принтер МФУ  hp 1050А</t>
  </si>
  <si>
    <t>ПК вчителя LENOVO</t>
  </si>
  <si>
    <t>Проектор LENOVO</t>
  </si>
  <si>
    <t>Тренажерний комплекс</t>
  </si>
  <si>
    <t>Ноутбук LENOVO</t>
  </si>
  <si>
    <t>Холодильник Корди</t>
  </si>
  <si>
    <t>Станок наждачний</t>
  </si>
  <si>
    <t>Електронні підручники</t>
  </si>
  <si>
    <t>Електричний тример</t>
  </si>
  <si>
    <t>Привід CDROM RWLG 52*52</t>
  </si>
  <si>
    <t>Телевізор SONY</t>
  </si>
  <si>
    <t>Принтер 1050 А</t>
  </si>
  <si>
    <t>Екран проекційний переносний</t>
  </si>
  <si>
    <t>Програвач DVD</t>
  </si>
  <si>
    <t>Міні-піч</t>
  </si>
  <si>
    <t>Верстат фрезерувальний НГФ</t>
  </si>
  <si>
    <t>Верстат ТВ-7</t>
  </si>
  <si>
    <t>Вертат фрезерувальний НГФ</t>
  </si>
  <si>
    <t>Верстат токарний СГД -120</t>
  </si>
  <si>
    <t>Сад яблуневий</t>
  </si>
  <si>
    <t>Електричні підручники</t>
  </si>
  <si>
    <t>Штахетник</t>
  </si>
  <si>
    <t>Ноутбук 15* DELL</t>
  </si>
  <si>
    <t>Труси</t>
  </si>
  <si>
    <t>Костюм робочий</t>
  </si>
  <si>
    <t>Жокейка</t>
  </si>
  <si>
    <t>Ноутбук Асer</t>
  </si>
  <si>
    <t>Намет Аполоз</t>
  </si>
  <si>
    <t>Намет Тоирз</t>
  </si>
  <si>
    <t xml:space="preserve">Привід DVD </t>
  </si>
  <si>
    <t>Столи дитячі</t>
  </si>
  <si>
    <t>Відеоплеєр</t>
  </si>
  <si>
    <t>Стільці офісні</t>
  </si>
  <si>
    <t>Рюкзак Deuter</t>
  </si>
  <si>
    <t>Спортивний комплекс</t>
  </si>
  <si>
    <t>ВЕРЕСОЦЬКА ЗОШ І-ІІІ СТУПЕНІВ</t>
  </si>
  <si>
    <t>АКТ ПРИЙМАННЯ-ПЕРЕДАЧІ ОСНОВНИХ ЗАСОБІВ ВІД ЗАКЛАДІВ ОСВІТИ ДО УПРАВЛІННЯ ОСВІТИ, КУЛЬТУРИ, ТУРИЗМУ, СІМ'Ї, МОЛОДІ ТА СПОРТУ КУЛИКІВСЬКОЇ СЕЛИЩНОЇ РАДИ</t>
  </si>
  <si>
    <t>Начаьник відділу освіти Куликівської РДА</t>
  </si>
  <si>
    <t>Начальник Управління ОКТСМС</t>
  </si>
  <si>
    <t>Л.П. Анюховська</t>
  </si>
  <si>
    <t>С.П. Масльонка</t>
  </si>
  <si>
    <t>Усього</t>
  </si>
  <si>
    <t>Основні засоби та інші необоротні матеріальні активи, що передаються на МКП «Золочівводоканал»</t>
  </si>
  <si>
    <t>Основні засоби та інші необоротні матеріальні активи, що передаються Золочівському МВЖКП</t>
  </si>
  <si>
    <t>Основні засоби та інші необоротні матеріальні активи, що передаються КНП "Золочівська центральна районна лікарня"</t>
  </si>
  <si>
    <t xml:space="preserve"> Основні засоби та інші необоротні матеріальні активи, що передаються Відділу з питань освіти, молоді і спорту Золочівської міської ради</t>
  </si>
  <si>
    <t>2313/2</t>
  </si>
  <si>
    <t>грн</t>
  </si>
  <si>
    <t>грошові кошти на рахунку</t>
  </si>
  <si>
    <t>Додаток 5</t>
  </si>
  <si>
    <t>Секретар ради</t>
  </si>
  <si>
    <t>Олег СИДОРОВИЧ</t>
  </si>
  <si>
    <t>до рішення сесії № _____ від    .05.2021р.</t>
  </si>
  <si>
    <t>Монітор "Самсунг"</t>
  </si>
  <si>
    <t xml:space="preserve">Системний блок </t>
  </si>
  <si>
    <t>Телефонний апарат</t>
  </si>
  <si>
    <t>Клавіатура</t>
  </si>
  <si>
    <t>Мишка UPS GRSSO</t>
  </si>
  <si>
    <t>до рішення сесії № _____ від    .09.2021р.</t>
  </si>
  <si>
    <t>Основні засоби та інші необоротні матеріальні активи, що передаються Комунальному некомерційному підприємству "Золочівська районна стоматологічна поліклініка" Золочівської міської ради Золочівського району Львівської області</t>
  </si>
  <si>
    <t>Холод. "Снайга" 1049041</t>
  </si>
  <si>
    <t>Вага ВПТ 10430001</t>
  </si>
  <si>
    <t>Компресор 10470344</t>
  </si>
  <si>
    <t>Компресор 10470824</t>
  </si>
  <si>
    <t>Компресор зуб. 10470047</t>
  </si>
  <si>
    <t>Крісло стомат. 10470050</t>
  </si>
  <si>
    <t>Крісло стомат. 10470002</t>
  </si>
  <si>
    <t>Опромінювач 10470952</t>
  </si>
  <si>
    <t>Ел.сухож.шафа 10470322</t>
  </si>
  <si>
    <t>Компресор 10470121</t>
  </si>
  <si>
    <t>Балансова вартість</t>
  </si>
  <si>
    <t>Стерилізатор 10630366</t>
  </si>
  <si>
    <t>Котел газовий 10630401</t>
  </si>
  <si>
    <t>К-т меблів 10630381</t>
  </si>
  <si>
    <t>Шафа 3-х двер. 10610002</t>
  </si>
  <si>
    <t>Шафа 3-х двер. 10610003</t>
  </si>
  <si>
    <t>Апарат для пайки</t>
  </si>
  <si>
    <t>Апарат Самсон</t>
  </si>
  <si>
    <t>Бачок бензил</t>
  </si>
  <si>
    <t>Бюгель 1 -го кювети.</t>
  </si>
  <si>
    <t>Бюгель 2- го кювети.</t>
  </si>
  <si>
    <t>Газова плита</t>
  </si>
  <si>
    <t>Гладилка</t>
  </si>
  <si>
    <t>Електро шліф машина</t>
  </si>
  <si>
    <t>Крісла роб</t>
  </si>
  <si>
    <t>Крісло зубне</t>
  </si>
  <si>
    <t>Кроглогубці</t>
  </si>
  <si>
    <t>Кювети з н\с великі</t>
  </si>
  <si>
    <t>Кювети з н\с малі</t>
  </si>
  <si>
    <t>Лотки</t>
  </si>
  <si>
    <t>Лотки для металу</t>
  </si>
  <si>
    <t>Лоток пласмасовий</t>
  </si>
  <si>
    <t>Молоток зуб</t>
  </si>
  <si>
    <t>Накув. зуботехнічний</t>
  </si>
  <si>
    <t>Ніж</t>
  </si>
  <si>
    <t>Ножниці</t>
  </si>
  <si>
    <t>Пістолет для пайки</t>
  </si>
  <si>
    <t>Ручка до скальпеля</t>
  </si>
  <si>
    <t>34.00</t>
  </si>
  <si>
    <t>Стіл інструментальний</t>
  </si>
  <si>
    <t>Чаша для гіпсу</t>
  </si>
  <si>
    <t>Шафа інструментальна</t>
  </si>
  <si>
    <t>Шліфмашина</t>
  </si>
  <si>
    <t>Шпатель</t>
  </si>
  <si>
    <t>Щипці</t>
  </si>
  <si>
    <t>Щипці клювовидні</t>
  </si>
  <si>
    <t>Щипці кромповані</t>
  </si>
  <si>
    <t>Бікс</t>
  </si>
  <si>
    <t>250.00</t>
  </si>
  <si>
    <t>Бікс КСК 12</t>
  </si>
  <si>
    <t>Гладилка серповидна</t>
  </si>
  <si>
    <t>Долото 6 мл</t>
  </si>
  <si>
    <t>Єлеватор стоматологічний</t>
  </si>
  <si>
    <t>Затискач Москіт</t>
  </si>
  <si>
    <t>Затискачі</t>
  </si>
  <si>
    <t>Зонт стоматологічний</t>
  </si>
  <si>
    <t>Контейнер-ємкість</t>
  </si>
  <si>
    <t>Корцанги</t>
  </si>
  <si>
    <t>Крісла зубні</t>
  </si>
  <si>
    <t>Крісло лікаря</t>
  </si>
  <si>
    <t>Лоток ем.</t>
  </si>
  <si>
    <t>Лоток нерж.</t>
  </si>
  <si>
    <t>Лоток стоматологічний</t>
  </si>
  <si>
    <t>Наконечник стоматологічний</t>
  </si>
  <si>
    <t>Наконечник тупий стоматологічний</t>
  </si>
  <si>
    <t>Наконечник НТС-300-03</t>
  </si>
  <si>
    <t>Ніж шпатель ний</t>
  </si>
  <si>
    <t>Ножниці для ясен</t>
  </si>
  <si>
    <t>Ножниці медичні</t>
  </si>
  <si>
    <t>Ножниці хірургічні</t>
  </si>
  <si>
    <t>667.00</t>
  </si>
  <si>
    <t>Пінцет стоматологічний</t>
  </si>
  <si>
    <t>Пінцети</t>
  </si>
  <si>
    <t>Пластикова коробка г/д</t>
  </si>
  <si>
    <t>Прим д зеркал</t>
  </si>
  <si>
    <t>Світильник бак ОБП</t>
  </si>
  <si>
    <t>Скальпель</t>
  </si>
  <si>
    <t>Скальпель очний</t>
  </si>
  <si>
    <t>Стетофонендоскоп</t>
  </si>
  <si>
    <t>Стіл стоматологічний</t>
  </si>
  <si>
    <t>Столик інструментальний</t>
  </si>
  <si>
    <t>Шафа медична</t>
  </si>
  <si>
    <t>Шипці для видалення зубів</t>
  </si>
  <si>
    <t>Шипці зубні</t>
  </si>
  <si>
    <t>Шипці кромповані</t>
  </si>
  <si>
    <t>Вогнегасник ВП-2</t>
  </si>
  <si>
    <t>Бочка 30 л</t>
  </si>
  <si>
    <t>Витяжка</t>
  </si>
  <si>
    <t>Відра</t>
  </si>
  <si>
    <t>Відро для сміт.</t>
  </si>
  <si>
    <t>Відро прибиральне</t>
  </si>
  <si>
    <t>Вішалка пристінна</t>
  </si>
  <si>
    <t>Драбина</t>
  </si>
  <si>
    <t>Електроводонагрівач</t>
  </si>
  <si>
    <t>Замок висячий</t>
  </si>
  <si>
    <t>Зеркала</t>
  </si>
  <si>
    <t>Каструля ем. 9л</t>
  </si>
  <si>
    <t>Ключ розвідний</t>
  </si>
  <si>
    <t>Лампа операційна г\д</t>
  </si>
  <si>
    <t>Лічильник води</t>
  </si>
  <si>
    <t>Лічильник газу Октов</t>
  </si>
  <si>
    <t>Світильник</t>
  </si>
  <si>
    <t>Сейф</t>
  </si>
  <si>
    <t>Стіл звичайний</t>
  </si>
  <si>
    <t>Стіл м\с</t>
  </si>
  <si>
    <t>Стілець візитер чорний</t>
  </si>
  <si>
    <t>Столи 1- но тумбові</t>
  </si>
  <si>
    <t>Тачки будівельні</t>
  </si>
  <si>
    <t>Шафа медична буфет</t>
  </si>
  <si>
    <t>Лікарські засоби. Медикаменти та перев’язувальні матеріали</t>
  </si>
  <si>
    <t>№</t>
  </si>
  <si>
    <t>Зуби металеві</t>
  </si>
  <si>
    <t>Фільци конусні</t>
  </si>
  <si>
    <t>Зуби фарфорові</t>
  </si>
  <si>
    <t>Каркаси фасеточні</t>
  </si>
  <si>
    <t>Ніж для гіпсу</t>
  </si>
  <si>
    <t>Ніж шпательний</t>
  </si>
  <si>
    <t>Зуби пластмасові</t>
  </si>
  <si>
    <t>Віск базис стам. 0,5кг</t>
  </si>
  <si>
    <t>Фторакс Латокрил</t>
  </si>
  <si>
    <t>Гільзи для коронок</t>
  </si>
  <si>
    <t>Бупи Сатва 10470823</t>
  </si>
  <si>
    <t>Бупи Саіва 10470840</t>
  </si>
  <si>
    <t>Пристав. д.бор.м. 10470102</t>
  </si>
  <si>
    <t>Стерилізатор 10470044</t>
  </si>
  <si>
    <t>Діатермокоагулят.10470906</t>
  </si>
  <si>
    <t>Кам.д.збер.стер.ін. 10470429</t>
  </si>
  <si>
    <t>Камера УФ 10400868</t>
  </si>
  <si>
    <t>Камера УФ 10400869</t>
  </si>
  <si>
    <t xml:space="preserve">Камера УФ 10400870 </t>
  </si>
  <si>
    <t xml:space="preserve">Крісло стоматол. 10470550 </t>
  </si>
  <si>
    <t>Стериліз.сухожар. 10470054</t>
  </si>
  <si>
    <t>Стерилізатор 10470165</t>
  </si>
  <si>
    <t>Стерилізатор повітряний ГП-40 10471064</t>
  </si>
  <si>
    <t>Стомат. устан. 10470986</t>
  </si>
  <si>
    <t>СУ "Азімут" 10470298</t>
  </si>
  <si>
    <r>
      <t>Установ.стомат. 1047006</t>
    </r>
    <r>
      <rPr>
        <i/>
        <sz val="12"/>
        <rFont val="Times New Roman"/>
        <family val="1"/>
      </rPr>
      <t>2</t>
    </r>
  </si>
  <si>
    <t>Установ.стомат. 10470372</t>
  </si>
  <si>
    <t>Фото лампа 10470295</t>
  </si>
  <si>
    <t>Шафа сухожар. 10490924</t>
  </si>
  <si>
    <t>Шафа для медик. 10610001</t>
  </si>
  <si>
    <t>Стерилізатор ук</t>
  </si>
  <si>
    <t xml:space="preserve">Сигналізатор газу </t>
  </si>
  <si>
    <t>Основні засоби. Машини та обладнання</t>
  </si>
  <si>
    <t>Основні засоби. Інструменти, прилади, інвентар.</t>
  </si>
  <si>
    <t>Малоцінні необоротні матеріальні активи.</t>
  </si>
  <si>
    <t>Оксидатори г/д</t>
  </si>
  <si>
    <t>Стіл 1-но тумбовий</t>
  </si>
  <si>
    <t>Дзеркало стоматологічне</t>
  </si>
  <si>
    <t>Єлеватор</t>
  </si>
  <si>
    <t>Круглогубці</t>
  </si>
  <si>
    <t>Кювети</t>
  </si>
  <si>
    <t xml:space="preserve">Ножниці коронкові </t>
  </si>
  <si>
    <t>Пінцети анатомічні</t>
  </si>
  <si>
    <t>Розширювач м’який тканин</t>
  </si>
  <si>
    <t>Ручка для дзеркала</t>
  </si>
  <si>
    <t>Шпатель для цемента</t>
  </si>
  <si>
    <t xml:space="preserve">Газосигналізатор </t>
  </si>
  <si>
    <t xml:space="preserve">Драбина для сход </t>
  </si>
  <si>
    <t>Лопата для снігу</t>
  </si>
  <si>
    <t>27 49</t>
  </si>
  <si>
    <t>Бак ем 20л</t>
  </si>
  <si>
    <t>Балансова вартість  (грн)</t>
  </si>
  <si>
    <t>Мар’ян КОВАЛЬСЬКИЙ</t>
  </si>
  <si>
    <t xml:space="preserve"> виконавчого комітету</t>
  </si>
  <si>
    <t>Монітор "Самсунг" 1014008</t>
  </si>
  <si>
    <t>Системний блок 10140009</t>
  </si>
  <si>
    <t>Клавіатура 1113046</t>
  </si>
  <si>
    <t>Мишка UPS GRSSO  1113048</t>
  </si>
  <si>
    <t>Крісло роб. С6</t>
  </si>
  <si>
    <t>Стомат. устан. 10470261</t>
  </si>
  <si>
    <t>Опромінювач бактерицидний ОБН -150</t>
  </si>
  <si>
    <t>Вогнегасник ВВ2</t>
  </si>
  <si>
    <t>до рішення виконавчого комітету            № 1290 від 23.06.2022р.</t>
  </si>
  <si>
    <t>Керуючий справами (секретар)                      (підпис)</t>
  </si>
  <si>
    <t>до рішення виконавчого комітету                   № 1290 від 23.06.2022р.</t>
  </si>
  <si>
    <t>Керуючий справами (секретар)                       (підпис)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</si>
</sst>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0.00;[Red]0.00"/>
    <numFmt numFmtId="197" formatCode="0;[Red]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2" fontId="0" fillId="34" borderId="0" xfId="0" applyNumberForma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2" fillId="35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189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97" fontId="3" fillId="0" borderId="3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right"/>
    </xf>
    <xf numFmtId="2" fontId="2" fillId="0" borderId="3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2" fontId="2" fillId="0" borderId="44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2" fontId="3" fillId="35" borderId="19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left" wrapText="1"/>
    </xf>
    <xf numFmtId="2" fontId="2" fillId="35" borderId="0" xfId="0" applyNumberFormat="1" applyFont="1" applyFill="1" applyAlignment="1">
      <alignment wrapText="1"/>
    </xf>
    <xf numFmtId="0" fontId="4" fillId="36" borderId="10" xfId="0" applyFont="1" applyFill="1" applyBorder="1" applyAlignment="1">
      <alignment horizontal="center" wrapText="1"/>
    </xf>
    <xf numFmtId="2" fontId="4" fillId="36" borderId="1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vertical="top" wrapText="1"/>
    </xf>
    <xf numFmtId="2" fontId="4" fillId="36" borderId="13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2" fontId="4" fillId="36" borderId="10" xfId="0" applyNumberFormat="1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4" fillId="36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36" borderId="10" xfId="0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37" borderId="46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35" borderId="0" xfId="0" applyFont="1" applyFill="1" applyAlignment="1">
      <alignment horizontal="right" wrapText="1"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/>
    </xf>
    <xf numFmtId="0" fontId="3" fillId="37" borderId="51" xfId="0" applyFont="1" applyFill="1" applyBorder="1" applyAlignment="1">
      <alignment horizontal="center" vertic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center" vertical="center" wrapText="1"/>
    </xf>
    <xf numFmtId="0" fontId="3" fillId="0" borderId="51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0" fontId="3" fillId="35" borderId="63" xfId="0" applyFont="1" applyFill="1" applyBorder="1" applyAlignment="1">
      <alignment horizontal="right"/>
    </xf>
    <xf numFmtId="0" fontId="3" fillId="35" borderId="23" xfId="0" applyFont="1" applyFill="1" applyBorder="1" applyAlignment="1">
      <alignment horizontal="right"/>
    </xf>
    <xf numFmtId="0" fontId="3" fillId="35" borderId="64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left" wrapText="1"/>
    </xf>
    <xf numFmtId="0" fontId="4" fillId="36" borderId="14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2" fontId="4" fillId="36" borderId="13" xfId="0" applyNumberFormat="1" applyFont="1" applyFill="1" applyBorder="1" applyAlignment="1">
      <alignment horizontal="left" wrapText="1"/>
    </xf>
    <xf numFmtId="2" fontId="4" fillId="36" borderId="14" xfId="0" applyNumberFormat="1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2" fontId="4" fillId="36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2" fontId="4" fillId="0" borderId="13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37" borderId="6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AppData\Local\Temp\Rar$DI02.143\Documents%20and%20Settings\Home\&#1052;&#1086;&#1080;%20&#1076;&#1086;&#1082;&#1091;&#1084;&#1077;&#1085;&#1090;&#1099;\&#1064;&#1050;&#1054;&#1051;&#1048;_&#1055;&#1040;_&#1076;&#1086;&#1076;&#1072;&#1090;&#1086;&#10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AppData\Local\Temp\Rar$DI02.143\Documents%20and%20Settings\Home\&#1052;&#1086;&#1080;%20&#1076;&#1086;&#1082;&#1091;&#1084;&#1077;&#1085;&#1090;&#1099;\&#1064;&#1050;&#1054;&#1051;&#1048;_&#1055;&#1040;_&#1076;&#1086;&#1076;&#1072;&#1090;&#1086;&#1082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AppData\Local\Temp\Rar$DI02.143\Documents%20and%20Settings\Home\&#1052;&#1086;&#1080;%20&#1076;&#1086;&#1082;&#1091;&#1084;&#1077;&#1085;&#1090;&#1099;\&#1040;&#1042;&#1058;&#1054;&#1058;&#1056;&#1040;&#1053;&#1057;&#1055;&#1054;&#1056;&#1058;%20&#1076;&#1086;&#1076;&#1072;&#1090;&#1086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AppData\Local\Temp\Rar$DI02.143\Documents%20and%20Settings\Home\&#1052;&#1086;&#1080;%20&#1076;&#1086;&#1082;&#1091;&#1084;&#1077;&#1085;&#1090;&#1099;\&#1042;&#1110;&#1076;&#1076;&#1110;&#1083;%20&#1086;&#1089;&#1074;&#1110;&#1090;&#1080;_&#1055;&#1040;_&#1076;&#1086;&#1076;&#1072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ОЧ"/>
      <sheetName val="ВИБЛІ"/>
      <sheetName val="ГОРБОВЕ"/>
      <sheetName val="ДРІМАЙЛІВКА"/>
      <sheetName val="ДРОЗДІВКА"/>
      <sheetName val="ЖУКІВКА"/>
      <sheetName val="КЛАДЬКІВКА"/>
      <sheetName val="ОРЛІВКА"/>
      <sheetName val="С-ДІВИЦЯ"/>
      <sheetName val="ДЮСШ"/>
      <sheetName val="ЦПО"/>
      <sheetName val="ЗВЕДЕНА"/>
      <sheetName val="Лист3"/>
      <sheetName val="Лист1"/>
    </sheetNames>
    <sheetDataSet>
      <sheetData sheetId="11">
        <row r="2">
          <cell r="C2">
            <v>705.75</v>
          </cell>
        </row>
        <row r="3">
          <cell r="C3">
            <v>1064.59</v>
          </cell>
        </row>
        <row r="4">
          <cell r="C4">
            <v>68439.81999999999</v>
          </cell>
        </row>
        <row r="5">
          <cell r="C5">
            <v>197549.90000000002</v>
          </cell>
        </row>
        <row r="6">
          <cell r="C6">
            <v>24673.5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ОЧ"/>
      <sheetName val="ВИБЛІ"/>
      <sheetName val="ГОРБОВЕ"/>
      <sheetName val="ДРІМАЙЛІВКА"/>
      <sheetName val="ДРОЗДІВКА"/>
      <sheetName val="ЖУКІВКА"/>
      <sheetName val="КЛАДЬКІВКА"/>
      <sheetName val="ОРЛІВКА"/>
      <sheetName val="С-ДІВИЦЯ"/>
      <sheetName val="ЦПО"/>
      <sheetName val="ДЮСШ"/>
      <sheetName val="ЗВЕДЕНА"/>
    </sheetNames>
    <sheetDataSet>
      <sheetData sheetId="11">
        <row r="2">
          <cell r="C2">
            <v>403381.6599999999</v>
          </cell>
        </row>
        <row r="3">
          <cell r="C3">
            <v>4986.2</v>
          </cell>
        </row>
        <row r="4">
          <cell r="C4">
            <v>500</v>
          </cell>
        </row>
        <row r="5">
          <cell r="C5">
            <v>1498.5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оч"/>
      <sheetName val="Горбове"/>
      <sheetName val="Ковчин"/>
      <sheetName val="Куликівка"/>
      <sheetName val="Орлівка"/>
      <sheetName val="С-Дівиця"/>
      <sheetName val="Відділ освіти"/>
      <sheetName val="ЗВЕДЕНА"/>
      <sheetName val="Лист8"/>
    </sheetNames>
    <sheetDataSet>
      <sheetData sheetId="7">
        <row r="2">
          <cell r="D2">
            <v>3832401.7</v>
          </cell>
        </row>
        <row r="3">
          <cell r="D3">
            <v>1404960.3099999998</v>
          </cell>
        </row>
        <row r="4">
          <cell r="D4">
            <v>2427441.3899999997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діл освіти_10"/>
      <sheetName val="Відділ освіти_11"/>
      <sheetName val="Відділ освіти_15"/>
      <sheetName val="Відділ освіти_18"/>
      <sheetName val="ЗВЕДЕНА"/>
      <sheetName val="Лист8"/>
      <sheetName val="Лист1"/>
    </sheetNames>
    <sheetDataSet>
      <sheetData sheetId="4">
        <row r="2">
          <cell r="D2">
            <v>713958</v>
          </cell>
        </row>
        <row r="3">
          <cell r="D3">
            <v>99315.40000000001</v>
          </cell>
        </row>
        <row r="4">
          <cell r="D4">
            <v>3966</v>
          </cell>
        </row>
        <row r="5">
          <cell r="D5">
            <v>13114</v>
          </cell>
        </row>
        <row r="6">
          <cell r="D6">
            <v>55786.87</v>
          </cell>
        </row>
        <row r="7">
          <cell r="D7">
            <v>43771.28</v>
          </cell>
        </row>
        <row r="8">
          <cell r="D8">
            <v>967.84</v>
          </cell>
        </row>
        <row r="9">
          <cell r="D9">
            <v>6275</v>
          </cell>
        </row>
        <row r="10">
          <cell r="D10">
            <v>42155.46000000001</v>
          </cell>
        </row>
        <row r="11">
          <cell r="D11">
            <v>4689.74</v>
          </cell>
        </row>
        <row r="12">
          <cell r="D12">
            <v>1178.81</v>
          </cell>
        </row>
        <row r="13">
          <cell r="D13">
            <v>723329.27</v>
          </cell>
        </row>
        <row r="14">
          <cell r="D14">
            <v>49779.07</v>
          </cell>
        </row>
        <row r="15">
          <cell r="D15">
            <v>156803.21000000002</v>
          </cell>
        </row>
        <row r="16">
          <cell r="D16">
            <v>55266.85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75"/>
  <sheetViews>
    <sheetView zoomScaleSheetLayoutView="130" workbookViewId="0" topLeftCell="A247">
      <selection activeCell="H266" sqref="H266"/>
    </sheetView>
  </sheetViews>
  <sheetFormatPr defaultColWidth="9.00390625" defaultRowHeight="12.75"/>
  <cols>
    <col min="1" max="1" width="3.75390625" style="17" customWidth="1"/>
    <col min="2" max="2" width="21.75390625" style="17" customWidth="1"/>
    <col min="3" max="3" width="6.375" style="17" customWidth="1"/>
    <col min="4" max="4" width="10.875" style="17" customWidth="1"/>
    <col min="5" max="5" width="9.25390625" style="17" customWidth="1"/>
    <col min="6" max="6" width="10.125" style="17" customWidth="1"/>
    <col min="7" max="7" width="11.625" style="17" customWidth="1"/>
    <col min="8" max="8" width="23.75390625" style="17" customWidth="1"/>
    <col min="9" max="16384" width="9.125" style="17" customWidth="1"/>
  </cols>
  <sheetData>
    <row r="1" spans="2:8" ht="12.75" customHeight="1">
      <c r="B1" s="102"/>
      <c r="C1" s="102"/>
      <c r="D1" s="102"/>
      <c r="E1" s="102"/>
      <c r="F1" s="102"/>
      <c r="G1" s="102" t="s">
        <v>423</v>
      </c>
      <c r="H1" s="102"/>
    </row>
    <row r="2" spans="2:8" ht="12.75" customHeight="1">
      <c r="B2" s="102"/>
      <c r="C2" s="102"/>
      <c r="D2" s="102"/>
      <c r="E2" s="102"/>
      <c r="F2" s="102"/>
      <c r="G2" s="259" t="s">
        <v>787</v>
      </c>
      <c r="H2" s="259"/>
    </row>
    <row r="3" spans="1:8" ht="12.75">
      <c r="A3" s="246"/>
      <c r="B3" s="246"/>
      <c r="C3" s="246"/>
      <c r="D3" s="246"/>
      <c r="E3" s="246"/>
      <c r="F3" s="246"/>
      <c r="G3" s="246"/>
      <c r="H3" s="246"/>
    </row>
    <row r="4" spans="1:8" ht="73.5" customHeight="1">
      <c r="A4" s="260" t="s">
        <v>780</v>
      </c>
      <c r="B4" s="260"/>
      <c r="C4" s="260"/>
      <c r="D4" s="260"/>
      <c r="E4" s="260"/>
      <c r="F4" s="260"/>
      <c r="G4" s="260"/>
      <c r="H4" s="260"/>
    </row>
    <row r="5" spans="1:8" ht="27" customHeight="1" thickBot="1">
      <c r="A5" s="246"/>
      <c r="B5" s="246"/>
      <c r="C5" s="246"/>
      <c r="D5" s="246"/>
      <c r="E5" s="246"/>
      <c r="F5" s="246"/>
      <c r="G5" s="246"/>
      <c r="H5" s="246"/>
    </row>
    <row r="6" spans="1:8" ht="67.5" customHeight="1" thickBot="1">
      <c r="A6" s="81" t="s">
        <v>366</v>
      </c>
      <c r="B6" s="82" t="s">
        <v>367</v>
      </c>
      <c r="C6" s="82" t="s">
        <v>372</v>
      </c>
      <c r="D6" s="82" t="s">
        <v>365</v>
      </c>
      <c r="E6" s="82" t="s">
        <v>368</v>
      </c>
      <c r="F6" s="82" t="s">
        <v>369</v>
      </c>
      <c r="G6" s="82" t="s">
        <v>370</v>
      </c>
      <c r="H6" s="83" t="s">
        <v>371</v>
      </c>
    </row>
    <row r="7" spans="1:8" ht="12.75">
      <c r="A7" s="247">
        <v>1011</v>
      </c>
      <c r="B7" s="248"/>
      <c r="C7" s="248"/>
      <c r="D7" s="248"/>
      <c r="E7" s="248"/>
      <c r="F7" s="248"/>
      <c r="G7" s="248"/>
      <c r="H7" s="249"/>
    </row>
    <row r="8" spans="1:8" ht="12.75">
      <c r="A8" s="75">
        <v>1</v>
      </c>
      <c r="B8" s="96"/>
      <c r="C8" s="76"/>
      <c r="D8" s="76"/>
      <c r="E8" s="76"/>
      <c r="F8" s="77"/>
      <c r="G8" s="77"/>
      <c r="H8" s="78">
        <f>F8-G8</f>
        <v>0</v>
      </c>
    </row>
    <row r="9" spans="1:11" ht="13.5" thickBot="1">
      <c r="A9" s="250" t="s">
        <v>776</v>
      </c>
      <c r="B9" s="251"/>
      <c r="C9" s="251"/>
      <c r="D9" s="251"/>
      <c r="E9" s="80">
        <f>SUM(E8)</f>
        <v>0</v>
      </c>
      <c r="F9" s="80">
        <f>SUM(F8)</f>
        <v>0</v>
      </c>
      <c r="G9" s="80">
        <f>SUM(G8)</f>
        <v>0</v>
      </c>
      <c r="H9" s="167">
        <f>SUM(H8)</f>
        <v>0</v>
      </c>
      <c r="K9" s="21"/>
    </row>
    <row r="10" spans="1:8" ht="12.75">
      <c r="A10" s="252">
        <v>1013</v>
      </c>
      <c r="B10" s="253"/>
      <c r="C10" s="253"/>
      <c r="D10" s="253"/>
      <c r="E10" s="253"/>
      <c r="F10" s="253"/>
      <c r="G10" s="253"/>
      <c r="H10" s="254"/>
    </row>
    <row r="11" spans="1:8" ht="12.75">
      <c r="A11" s="47">
        <v>1</v>
      </c>
      <c r="B11" s="25"/>
      <c r="C11" s="5"/>
      <c r="D11" s="5"/>
      <c r="E11" s="5"/>
      <c r="F11" s="11"/>
      <c r="G11" s="11"/>
      <c r="H11" s="49">
        <f>F11-G11</f>
        <v>0</v>
      </c>
    </row>
    <row r="12" spans="1:8" ht="12.75">
      <c r="A12" s="47">
        <v>2</v>
      </c>
      <c r="B12" s="36"/>
      <c r="C12" s="5"/>
      <c r="D12" s="5"/>
      <c r="E12" s="5"/>
      <c r="F12" s="11"/>
      <c r="G12" s="11"/>
      <c r="H12" s="49">
        <f>F12-G12</f>
        <v>0</v>
      </c>
    </row>
    <row r="13" spans="1:8" ht="12.75">
      <c r="A13" s="47">
        <v>3</v>
      </c>
      <c r="B13" s="36"/>
      <c r="C13" s="5"/>
      <c r="D13" s="5"/>
      <c r="E13" s="5"/>
      <c r="F13" s="11"/>
      <c r="G13" s="11"/>
      <c r="H13" s="49">
        <f>F13-G13</f>
        <v>0</v>
      </c>
    </row>
    <row r="14" spans="1:8" ht="12.75">
      <c r="A14" s="47">
        <v>4</v>
      </c>
      <c r="B14" s="14"/>
      <c r="C14" s="14"/>
      <c r="D14" s="14"/>
      <c r="E14" s="14"/>
      <c r="F14" s="14"/>
      <c r="G14" s="14"/>
      <c r="H14" s="168"/>
    </row>
    <row r="15" spans="1:8" ht="12.75">
      <c r="A15" s="47">
        <v>5</v>
      </c>
      <c r="B15" s="14"/>
      <c r="C15" s="14"/>
      <c r="D15" s="14"/>
      <c r="E15" s="14"/>
      <c r="F15" s="14"/>
      <c r="G15" s="14"/>
      <c r="H15" s="168"/>
    </row>
    <row r="16" spans="1:8" ht="12.75">
      <c r="A16" s="47"/>
      <c r="B16" s="255" t="s">
        <v>776</v>
      </c>
      <c r="C16" s="255"/>
      <c r="D16" s="255"/>
      <c r="E16" s="112">
        <f>SUM(E11:E13)</f>
        <v>0</v>
      </c>
      <c r="F16" s="113">
        <f>SUM(F11:F13)</f>
        <v>0</v>
      </c>
      <c r="G16" s="112">
        <f>SUM(G11:G13)</f>
        <v>0</v>
      </c>
      <c r="H16" s="114">
        <f>SUM(H11:H13)</f>
        <v>0</v>
      </c>
    </row>
    <row r="17" spans="1:8" ht="13.5" thickBot="1">
      <c r="A17" s="256">
        <v>1014</v>
      </c>
      <c r="B17" s="257"/>
      <c r="C17" s="257"/>
      <c r="D17" s="257"/>
      <c r="E17" s="257"/>
      <c r="F17" s="257"/>
      <c r="G17" s="257"/>
      <c r="H17" s="258"/>
    </row>
    <row r="18" spans="1:8" ht="12.75">
      <c r="A18" s="97">
        <v>1</v>
      </c>
      <c r="B18" s="100"/>
      <c r="C18" s="35"/>
      <c r="D18" s="35"/>
      <c r="E18" s="98"/>
      <c r="F18" s="94"/>
      <c r="G18" s="94"/>
      <c r="H18" s="95">
        <f>F18-G18</f>
        <v>0</v>
      </c>
    </row>
    <row r="19" spans="1:8" ht="12.75">
      <c r="A19" s="97">
        <v>2</v>
      </c>
      <c r="B19" s="100"/>
      <c r="C19" s="35"/>
      <c r="D19" s="35"/>
      <c r="E19" s="98"/>
      <c r="F19" s="94"/>
      <c r="G19" s="94"/>
      <c r="H19" s="95">
        <f aca="true" t="shared" si="0" ref="H19:H26">F19-G19</f>
        <v>0</v>
      </c>
    </row>
    <row r="20" spans="1:8" ht="12.75">
      <c r="A20" s="97">
        <v>3</v>
      </c>
      <c r="B20" s="100"/>
      <c r="C20" s="35"/>
      <c r="D20" s="35"/>
      <c r="E20" s="98"/>
      <c r="F20" s="94"/>
      <c r="G20" s="94"/>
      <c r="H20" s="95">
        <f t="shared" si="0"/>
        <v>0</v>
      </c>
    </row>
    <row r="21" spans="1:8" ht="12.75">
      <c r="A21" s="97">
        <v>4</v>
      </c>
      <c r="B21" s="100"/>
      <c r="C21" s="35"/>
      <c r="D21" s="35"/>
      <c r="E21" s="98"/>
      <c r="F21" s="94"/>
      <c r="G21" s="94"/>
      <c r="H21" s="95">
        <f t="shared" si="0"/>
        <v>0</v>
      </c>
    </row>
    <row r="22" spans="1:8" ht="12.75">
      <c r="A22" s="97">
        <v>5</v>
      </c>
      <c r="B22" s="100"/>
      <c r="C22" s="35"/>
      <c r="D22" s="35"/>
      <c r="E22" s="98"/>
      <c r="F22" s="94"/>
      <c r="G22" s="94"/>
      <c r="H22" s="95">
        <f t="shared" si="0"/>
        <v>0</v>
      </c>
    </row>
    <row r="23" spans="1:8" ht="12.75">
      <c r="A23" s="97">
        <v>6</v>
      </c>
      <c r="B23" s="100"/>
      <c r="C23" s="35"/>
      <c r="D23" s="35"/>
      <c r="E23" s="98"/>
      <c r="F23" s="94"/>
      <c r="G23" s="94"/>
      <c r="H23" s="95">
        <f t="shared" si="0"/>
        <v>0</v>
      </c>
    </row>
    <row r="24" spans="1:8" ht="12.75">
      <c r="A24" s="97">
        <v>7</v>
      </c>
      <c r="B24" s="100"/>
      <c r="C24" s="35"/>
      <c r="D24" s="35"/>
      <c r="E24" s="98"/>
      <c r="F24" s="94"/>
      <c r="G24" s="94"/>
      <c r="H24" s="95">
        <f t="shared" si="0"/>
        <v>0</v>
      </c>
    </row>
    <row r="25" spans="1:8" ht="12.75">
      <c r="A25" s="97">
        <v>8</v>
      </c>
      <c r="B25" s="100"/>
      <c r="C25" s="35"/>
      <c r="D25" s="35"/>
      <c r="E25" s="98"/>
      <c r="F25" s="94"/>
      <c r="G25" s="94"/>
      <c r="H25" s="95">
        <f t="shared" si="0"/>
        <v>0</v>
      </c>
    </row>
    <row r="26" spans="1:8" ht="12.75">
      <c r="A26" s="97">
        <v>9</v>
      </c>
      <c r="B26" s="100"/>
      <c r="C26" s="35"/>
      <c r="D26" s="35"/>
      <c r="E26" s="98"/>
      <c r="F26" s="94"/>
      <c r="G26" s="94"/>
      <c r="H26" s="95">
        <f t="shared" si="0"/>
        <v>0</v>
      </c>
    </row>
    <row r="27" spans="1:8" ht="12.75">
      <c r="A27" s="97">
        <v>10</v>
      </c>
      <c r="B27" s="36"/>
      <c r="C27" s="25"/>
      <c r="D27" s="25"/>
      <c r="E27" s="5"/>
      <c r="F27" s="11"/>
      <c r="G27" s="11"/>
      <c r="H27" s="49">
        <f aca="true" t="shared" si="1" ref="H27:H32">F27-G27</f>
        <v>0</v>
      </c>
    </row>
    <row r="28" spans="1:8" ht="12.75">
      <c r="A28" s="97">
        <v>11</v>
      </c>
      <c r="B28" s="36"/>
      <c r="C28" s="5"/>
      <c r="D28" s="18"/>
      <c r="E28" s="5"/>
      <c r="F28" s="11"/>
      <c r="G28" s="11"/>
      <c r="H28" s="49">
        <f t="shared" si="1"/>
        <v>0</v>
      </c>
    </row>
    <row r="29" spans="1:8" ht="12.75">
      <c r="A29" s="97">
        <v>12</v>
      </c>
      <c r="B29" s="36"/>
      <c r="C29" s="5"/>
      <c r="D29" s="18"/>
      <c r="E29" s="5"/>
      <c r="F29" s="11"/>
      <c r="G29" s="11"/>
      <c r="H29" s="49">
        <f t="shared" si="1"/>
        <v>0</v>
      </c>
    </row>
    <row r="30" spans="1:8" ht="12.75">
      <c r="A30" s="97">
        <v>13</v>
      </c>
      <c r="B30" s="36"/>
      <c r="C30" s="5"/>
      <c r="D30" s="18"/>
      <c r="E30" s="5"/>
      <c r="F30" s="11"/>
      <c r="G30" s="11"/>
      <c r="H30" s="49">
        <f t="shared" si="1"/>
        <v>0</v>
      </c>
    </row>
    <row r="31" spans="1:8" ht="12.75">
      <c r="A31" s="97">
        <v>14</v>
      </c>
      <c r="B31" s="36"/>
      <c r="C31" s="5"/>
      <c r="D31" s="5"/>
      <c r="E31" s="5"/>
      <c r="F31" s="11"/>
      <c r="G31" s="11"/>
      <c r="H31" s="49">
        <f t="shared" si="1"/>
        <v>0</v>
      </c>
    </row>
    <row r="32" spans="1:8" ht="15.75" customHeight="1">
      <c r="A32" s="97">
        <v>15</v>
      </c>
      <c r="B32" s="36"/>
      <c r="C32" s="5"/>
      <c r="D32" s="5"/>
      <c r="E32" s="5"/>
      <c r="F32" s="11"/>
      <c r="G32" s="11"/>
      <c r="H32" s="49">
        <f t="shared" si="1"/>
        <v>0</v>
      </c>
    </row>
    <row r="33" spans="1:8" ht="13.5" thickBot="1">
      <c r="A33" s="229" t="s">
        <v>776</v>
      </c>
      <c r="B33" s="230"/>
      <c r="C33" s="230"/>
      <c r="D33" s="231"/>
      <c r="E33" s="99">
        <f>SUM(E18:E32)</f>
        <v>0</v>
      </c>
      <c r="F33" s="110">
        <f>SUM(F18:F32)</f>
        <v>0</v>
      </c>
      <c r="G33" s="99">
        <f>SUM(G18:G32)</f>
        <v>0</v>
      </c>
      <c r="H33" s="108">
        <f>SUM(H18:H32)</f>
        <v>0</v>
      </c>
    </row>
    <row r="34" spans="1:8" ht="13.5" thickBot="1">
      <c r="A34" s="226">
        <v>1018</v>
      </c>
      <c r="B34" s="227"/>
      <c r="C34" s="227"/>
      <c r="D34" s="227"/>
      <c r="E34" s="227"/>
      <c r="F34" s="227"/>
      <c r="G34" s="227"/>
      <c r="H34" s="228"/>
    </row>
    <row r="35" spans="1:8" ht="12.75">
      <c r="A35" s="158">
        <v>1</v>
      </c>
      <c r="B35" s="122"/>
      <c r="C35" s="115"/>
      <c r="D35" s="115"/>
      <c r="E35" s="98"/>
      <c r="F35" s="94"/>
      <c r="G35" s="98">
        <v>0</v>
      </c>
      <c r="H35" s="95">
        <f>F35-G35</f>
        <v>0</v>
      </c>
    </row>
    <row r="36" spans="1:8" ht="13.5" thickBot="1">
      <c r="A36" s="264" t="s">
        <v>776</v>
      </c>
      <c r="B36" s="265"/>
      <c r="C36" s="265"/>
      <c r="D36" s="266"/>
      <c r="E36" s="99">
        <f>E35</f>
        <v>0</v>
      </c>
      <c r="F36" s="110">
        <f>F35</f>
        <v>0</v>
      </c>
      <c r="G36" s="99">
        <f>G35</f>
        <v>0</v>
      </c>
      <c r="H36" s="111">
        <f>H35</f>
        <v>0</v>
      </c>
    </row>
    <row r="37" spans="1:8" ht="13.5" thickBot="1">
      <c r="A37" s="232">
        <v>1113</v>
      </c>
      <c r="B37" s="233"/>
      <c r="C37" s="233"/>
      <c r="D37" s="233"/>
      <c r="E37" s="233"/>
      <c r="F37" s="233"/>
      <c r="G37" s="233"/>
      <c r="H37" s="234"/>
    </row>
    <row r="38" spans="1:8" ht="12.75">
      <c r="A38" s="97">
        <v>1</v>
      </c>
      <c r="B38" s="35"/>
      <c r="C38" s="98"/>
      <c r="D38" s="84"/>
      <c r="E38" s="98"/>
      <c r="F38" s="94"/>
      <c r="G38" s="94"/>
      <c r="H38" s="95">
        <f aca="true" t="shared" si="2" ref="H38:H69">F38-G38</f>
        <v>0</v>
      </c>
    </row>
    <row r="39" spans="1:8" ht="12.75">
      <c r="A39" s="47">
        <v>2</v>
      </c>
      <c r="B39" s="25"/>
      <c r="C39" s="5"/>
      <c r="D39" s="18"/>
      <c r="E39" s="5"/>
      <c r="F39" s="11"/>
      <c r="G39" s="11"/>
      <c r="H39" s="49">
        <f t="shared" si="2"/>
        <v>0</v>
      </c>
    </row>
    <row r="40" spans="1:8" ht="12.75">
      <c r="A40" s="97">
        <v>3</v>
      </c>
      <c r="B40" s="25"/>
      <c r="C40" s="5"/>
      <c r="D40" s="18"/>
      <c r="E40" s="5"/>
      <c r="F40" s="11"/>
      <c r="G40" s="11"/>
      <c r="H40" s="49">
        <f t="shared" si="2"/>
        <v>0</v>
      </c>
    </row>
    <row r="41" spans="1:8" ht="12.75">
      <c r="A41" s="47">
        <v>4</v>
      </c>
      <c r="B41" s="25"/>
      <c r="C41" s="5"/>
      <c r="D41" s="18"/>
      <c r="E41" s="5"/>
      <c r="F41" s="11"/>
      <c r="G41" s="11"/>
      <c r="H41" s="49">
        <f t="shared" si="2"/>
        <v>0</v>
      </c>
    </row>
    <row r="42" spans="1:8" ht="12.75">
      <c r="A42" s="97">
        <v>5</v>
      </c>
      <c r="B42" s="25"/>
      <c r="C42" s="5"/>
      <c r="D42" s="18"/>
      <c r="E42" s="5"/>
      <c r="F42" s="11"/>
      <c r="G42" s="11"/>
      <c r="H42" s="49">
        <f t="shared" si="2"/>
        <v>0</v>
      </c>
    </row>
    <row r="43" spans="1:8" ht="12.75">
      <c r="A43" s="47">
        <v>6</v>
      </c>
      <c r="B43" s="25"/>
      <c r="C43" s="5"/>
      <c r="D43" s="18"/>
      <c r="E43" s="5"/>
      <c r="F43" s="11"/>
      <c r="G43" s="11"/>
      <c r="H43" s="49">
        <f t="shared" si="2"/>
        <v>0</v>
      </c>
    </row>
    <row r="44" spans="1:8" ht="12.75">
      <c r="A44" s="97">
        <v>7</v>
      </c>
      <c r="B44" s="25"/>
      <c r="C44" s="5"/>
      <c r="D44" s="18"/>
      <c r="E44" s="5"/>
      <c r="F44" s="11"/>
      <c r="G44" s="11"/>
      <c r="H44" s="49">
        <f t="shared" si="2"/>
        <v>0</v>
      </c>
    </row>
    <row r="45" spans="1:8" ht="12.75">
      <c r="A45" s="47">
        <v>8</v>
      </c>
      <c r="B45" s="25"/>
      <c r="C45" s="5"/>
      <c r="D45" s="18"/>
      <c r="E45" s="5"/>
      <c r="F45" s="11"/>
      <c r="G45" s="11"/>
      <c r="H45" s="49">
        <f t="shared" si="2"/>
        <v>0</v>
      </c>
    </row>
    <row r="46" spans="1:8" ht="12.75">
      <c r="A46" s="97">
        <v>9</v>
      </c>
      <c r="B46" s="25"/>
      <c r="C46" s="5"/>
      <c r="D46" s="18"/>
      <c r="E46" s="5"/>
      <c r="F46" s="11"/>
      <c r="G46" s="11"/>
      <c r="H46" s="49">
        <f t="shared" si="2"/>
        <v>0</v>
      </c>
    </row>
    <row r="47" spans="1:8" ht="12.75">
      <c r="A47" s="47">
        <v>10</v>
      </c>
      <c r="B47" s="25"/>
      <c r="C47" s="5"/>
      <c r="D47" s="18"/>
      <c r="E47" s="5"/>
      <c r="F47" s="11"/>
      <c r="G47" s="11"/>
      <c r="H47" s="49">
        <f t="shared" si="2"/>
        <v>0</v>
      </c>
    </row>
    <row r="48" spans="1:10" ht="12.75">
      <c r="A48" s="97">
        <v>11</v>
      </c>
      <c r="B48" s="25"/>
      <c r="C48" s="5"/>
      <c r="D48" s="18"/>
      <c r="E48" s="5"/>
      <c r="F48" s="11"/>
      <c r="G48" s="11"/>
      <c r="H48" s="49">
        <f t="shared" si="2"/>
        <v>0</v>
      </c>
      <c r="J48" s="21"/>
    </row>
    <row r="49" spans="1:8" ht="12.75">
      <c r="A49" s="47">
        <v>12</v>
      </c>
      <c r="B49" s="25"/>
      <c r="C49" s="5"/>
      <c r="D49" s="18"/>
      <c r="E49" s="5"/>
      <c r="F49" s="11"/>
      <c r="G49" s="11"/>
      <c r="H49" s="49">
        <f t="shared" si="2"/>
        <v>0</v>
      </c>
    </row>
    <row r="50" spans="1:10" ht="12.75">
      <c r="A50" s="97">
        <v>13</v>
      </c>
      <c r="B50" s="25"/>
      <c r="C50" s="5"/>
      <c r="D50" s="18"/>
      <c r="E50" s="5"/>
      <c r="F50" s="11"/>
      <c r="G50" s="11"/>
      <c r="H50" s="49">
        <f t="shared" si="2"/>
        <v>0</v>
      </c>
      <c r="J50" s="21"/>
    </row>
    <row r="51" spans="1:8" ht="12.75">
      <c r="A51" s="47">
        <v>14</v>
      </c>
      <c r="B51" s="25"/>
      <c r="C51" s="5"/>
      <c r="D51" s="18"/>
      <c r="E51" s="5"/>
      <c r="F51" s="11"/>
      <c r="G51" s="11"/>
      <c r="H51" s="49">
        <f t="shared" si="2"/>
        <v>0</v>
      </c>
    </row>
    <row r="52" spans="1:8" ht="12.75">
      <c r="A52" s="97">
        <v>15</v>
      </c>
      <c r="B52" s="25"/>
      <c r="C52" s="5"/>
      <c r="D52" s="18"/>
      <c r="E52" s="5"/>
      <c r="F52" s="11"/>
      <c r="G52" s="11"/>
      <c r="H52" s="49">
        <f t="shared" si="2"/>
        <v>0</v>
      </c>
    </row>
    <row r="53" spans="1:8" ht="12.75">
      <c r="A53" s="47">
        <v>16</v>
      </c>
      <c r="B53" s="25"/>
      <c r="C53" s="5"/>
      <c r="D53" s="18"/>
      <c r="E53" s="5"/>
      <c r="F53" s="11"/>
      <c r="G53" s="11"/>
      <c r="H53" s="49">
        <f t="shared" si="2"/>
        <v>0</v>
      </c>
    </row>
    <row r="54" spans="1:8" ht="12.75">
      <c r="A54" s="97">
        <v>17</v>
      </c>
      <c r="B54" s="25"/>
      <c r="C54" s="5"/>
      <c r="D54" s="18"/>
      <c r="E54" s="5"/>
      <c r="F54" s="11"/>
      <c r="G54" s="11"/>
      <c r="H54" s="49">
        <f t="shared" si="2"/>
        <v>0</v>
      </c>
    </row>
    <row r="55" spans="1:8" ht="12.75">
      <c r="A55" s="47">
        <v>18</v>
      </c>
      <c r="B55" s="25"/>
      <c r="C55" s="5"/>
      <c r="D55" s="18"/>
      <c r="E55" s="5"/>
      <c r="F55" s="11"/>
      <c r="G55" s="11"/>
      <c r="H55" s="49">
        <f t="shared" si="2"/>
        <v>0</v>
      </c>
    </row>
    <row r="56" spans="1:8" ht="12.75">
      <c r="A56" s="97">
        <v>19</v>
      </c>
      <c r="B56" s="25"/>
      <c r="C56" s="5"/>
      <c r="D56" s="18"/>
      <c r="E56" s="5"/>
      <c r="F56" s="11"/>
      <c r="G56" s="11"/>
      <c r="H56" s="49">
        <f t="shared" si="2"/>
        <v>0</v>
      </c>
    </row>
    <row r="57" spans="1:8" ht="12.75">
      <c r="A57" s="47">
        <v>20</v>
      </c>
      <c r="B57" s="25"/>
      <c r="C57" s="5"/>
      <c r="D57" s="18"/>
      <c r="E57" s="5"/>
      <c r="F57" s="11"/>
      <c r="G57" s="11"/>
      <c r="H57" s="49">
        <f t="shared" si="2"/>
        <v>0</v>
      </c>
    </row>
    <row r="58" spans="1:8" ht="12.75">
      <c r="A58" s="97">
        <v>21</v>
      </c>
      <c r="B58" s="25"/>
      <c r="C58" s="5"/>
      <c r="D58" s="18"/>
      <c r="E58" s="5"/>
      <c r="F58" s="11"/>
      <c r="G58" s="11"/>
      <c r="H58" s="49">
        <f t="shared" si="2"/>
        <v>0</v>
      </c>
    </row>
    <row r="59" spans="1:8" ht="12.75">
      <c r="A59" s="47">
        <v>22</v>
      </c>
      <c r="B59" s="25"/>
      <c r="C59" s="5"/>
      <c r="D59" s="18"/>
      <c r="E59" s="5"/>
      <c r="F59" s="11"/>
      <c r="G59" s="11"/>
      <c r="H59" s="49">
        <f t="shared" si="2"/>
        <v>0</v>
      </c>
    </row>
    <row r="60" spans="1:8" ht="12.75">
      <c r="A60" s="97">
        <v>23</v>
      </c>
      <c r="B60" s="25"/>
      <c r="C60" s="5"/>
      <c r="D60" s="18"/>
      <c r="E60" s="5"/>
      <c r="F60" s="11"/>
      <c r="G60" s="11"/>
      <c r="H60" s="49">
        <f t="shared" si="2"/>
        <v>0</v>
      </c>
    </row>
    <row r="61" spans="1:8" ht="12.75">
      <c r="A61" s="47">
        <v>24</v>
      </c>
      <c r="B61" s="25"/>
      <c r="C61" s="5"/>
      <c r="D61" s="18"/>
      <c r="E61" s="5"/>
      <c r="F61" s="11"/>
      <c r="G61" s="11"/>
      <c r="H61" s="49">
        <f t="shared" si="2"/>
        <v>0</v>
      </c>
    </row>
    <row r="62" spans="1:8" ht="12.75">
      <c r="A62" s="97">
        <v>25</v>
      </c>
      <c r="B62" s="25"/>
      <c r="C62" s="5"/>
      <c r="D62" s="18"/>
      <c r="E62" s="5"/>
      <c r="F62" s="11"/>
      <c r="G62" s="11"/>
      <c r="H62" s="49">
        <f t="shared" si="2"/>
        <v>0</v>
      </c>
    </row>
    <row r="63" spans="1:8" ht="12.75">
      <c r="A63" s="47">
        <v>26</v>
      </c>
      <c r="B63" s="25"/>
      <c r="C63" s="5"/>
      <c r="D63" s="18"/>
      <c r="E63" s="5"/>
      <c r="F63" s="11"/>
      <c r="G63" s="11"/>
      <c r="H63" s="49">
        <f t="shared" si="2"/>
        <v>0</v>
      </c>
    </row>
    <row r="64" spans="1:8" ht="12.75">
      <c r="A64" s="97">
        <v>27</v>
      </c>
      <c r="B64" s="25"/>
      <c r="C64" s="5"/>
      <c r="D64" s="18"/>
      <c r="E64" s="5"/>
      <c r="F64" s="11"/>
      <c r="G64" s="11"/>
      <c r="H64" s="49">
        <f t="shared" si="2"/>
        <v>0</v>
      </c>
    </row>
    <row r="65" spans="1:8" ht="12.75">
      <c r="A65" s="47">
        <v>28</v>
      </c>
      <c r="B65" s="25"/>
      <c r="C65" s="5"/>
      <c r="D65" s="18"/>
      <c r="E65" s="5"/>
      <c r="F65" s="11"/>
      <c r="G65" s="11"/>
      <c r="H65" s="49">
        <f t="shared" si="2"/>
        <v>0</v>
      </c>
    </row>
    <row r="66" spans="1:8" ht="12.75">
      <c r="A66" s="97">
        <v>29</v>
      </c>
      <c r="B66" s="25"/>
      <c r="C66" s="5"/>
      <c r="D66" s="18"/>
      <c r="E66" s="5"/>
      <c r="F66" s="11"/>
      <c r="G66" s="11"/>
      <c r="H66" s="49">
        <f t="shared" si="2"/>
        <v>0</v>
      </c>
    </row>
    <row r="67" spans="1:8" ht="12.75">
      <c r="A67" s="47">
        <v>30</v>
      </c>
      <c r="B67" s="25"/>
      <c r="C67" s="5"/>
      <c r="D67" s="18"/>
      <c r="E67" s="5"/>
      <c r="F67" s="11"/>
      <c r="G67" s="11"/>
      <c r="H67" s="49">
        <f t="shared" si="2"/>
        <v>0</v>
      </c>
    </row>
    <row r="68" spans="1:8" ht="12.75">
      <c r="A68" s="97">
        <v>31</v>
      </c>
      <c r="B68" s="25"/>
      <c r="C68" s="5"/>
      <c r="D68" s="18"/>
      <c r="E68" s="5"/>
      <c r="F68" s="11"/>
      <c r="G68" s="11"/>
      <c r="H68" s="49">
        <f t="shared" si="2"/>
        <v>0</v>
      </c>
    </row>
    <row r="69" spans="1:8" ht="12.75">
      <c r="A69" s="47">
        <v>32</v>
      </c>
      <c r="B69" s="25"/>
      <c r="C69" s="5"/>
      <c r="D69" s="18"/>
      <c r="E69" s="5"/>
      <c r="F69" s="11"/>
      <c r="G69" s="11"/>
      <c r="H69" s="49">
        <f t="shared" si="2"/>
        <v>0</v>
      </c>
    </row>
    <row r="70" spans="1:8" ht="12.75">
      <c r="A70" s="97">
        <v>33</v>
      </c>
      <c r="B70" s="25"/>
      <c r="C70" s="5"/>
      <c r="D70" s="18"/>
      <c r="E70" s="5"/>
      <c r="F70" s="11"/>
      <c r="G70" s="11"/>
      <c r="H70" s="49">
        <f aca="true" t="shared" si="3" ref="H70:H101">F70-G70</f>
        <v>0</v>
      </c>
    </row>
    <row r="71" spans="1:8" ht="12.75">
      <c r="A71" s="47">
        <v>34</v>
      </c>
      <c r="B71" s="25"/>
      <c r="C71" s="5"/>
      <c r="D71" s="18"/>
      <c r="E71" s="5"/>
      <c r="F71" s="11"/>
      <c r="G71" s="11"/>
      <c r="H71" s="49">
        <f t="shared" si="3"/>
        <v>0</v>
      </c>
    </row>
    <row r="72" spans="1:8" ht="12.75">
      <c r="A72" s="97">
        <v>35</v>
      </c>
      <c r="B72" s="25"/>
      <c r="C72" s="5"/>
      <c r="D72" s="18"/>
      <c r="E72" s="5"/>
      <c r="F72" s="11"/>
      <c r="G72" s="11"/>
      <c r="H72" s="49">
        <f t="shared" si="3"/>
        <v>0</v>
      </c>
    </row>
    <row r="73" spans="1:8" ht="12.75">
      <c r="A73" s="47">
        <v>36</v>
      </c>
      <c r="B73" s="25"/>
      <c r="C73" s="5"/>
      <c r="D73" s="18"/>
      <c r="E73" s="5"/>
      <c r="F73" s="11"/>
      <c r="G73" s="11"/>
      <c r="H73" s="49">
        <f t="shared" si="3"/>
        <v>0</v>
      </c>
    </row>
    <row r="74" spans="1:8" ht="12.75">
      <c r="A74" s="97">
        <v>37</v>
      </c>
      <c r="B74" s="25"/>
      <c r="C74" s="5"/>
      <c r="D74" s="18"/>
      <c r="E74" s="5"/>
      <c r="F74" s="11"/>
      <c r="G74" s="11"/>
      <c r="H74" s="49">
        <f t="shared" si="3"/>
        <v>0</v>
      </c>
    </row>
    <row r="75" spans="1:8" ht="12.75">
      <c r="A75" s="47">
        <v>38</v>
      </c>
      <c r="B75" s="25"/>
      <c r="C75" s="5"/>
      <c r="D75" s="18"/>
      <c r="E75" s="5"/>
      <c r="F75" s="11"/>
      <c r="G75" s="11"/>
      <c r="H75" s="49">
        <f t="shared" si="3"/>
        <v>0</v>
      </c>
    </row>
    <row r="76" spans="1:8" ht="12.75">
      <c r="A76" s="97">
        <v>39</v>
      </c>
      <c r="B76" s="25"/>
      <c r="C76" s="5"/>
      <c r="D76" s="18"/>
      <c r="E76" s="5"/>
      <c r="F76" s="11"/>
      <c r="G76" s="11"/>
      <c r="H76" s="49">
        <f t="shared" si="3"/>
        <v>0</v>
      </c>
    </row>
    <row r="77" spans="1:8" ht="12.75">
      <c r="A77" s="47">
        <v>40</v>
      </c>
      <c r="B77" s="25"/>
      <c r="C77" s="5"/>
      <c r="D77" s="18"/>
      <c r="E77" s="5"/>
      <c r="F77" s="11"/>
      <c r="G77" s="11"/>
      <c r="H77" s="49">
        <f t="shared" si="3"/>
        <v>0</v>
      </c>
    </row>
    <row r="78" spans="1:8" ht="12.75">
      <c r="A78" s="97">
        <v>41</v>
      </c>
      <c r="B78" s="25"/>
      <c r="C78" s="5"/>
      <c r="D78" s="18"/>
      <c r="E78" s="5"/>
      <c r="F78" s="11"/>
      <c r="G78" s="11"/>
      <c r="H78" s="49">
        <f t="shared" si="3"/>
        <v>0</v>
      </c>
    </row>
    <row r="79" spans="1:8" ht="12.75">
      <c r="A79" s="47">
        <v>42</v>
      </c>
      <c r="B79" s="25"/>
      <c r="C79" s="5"/>
      <c r="D79" s="18"/>
      <c r="E79" s="5"/>
      <c r="F79" s="11"/>
      <c r="G79" s="11"/>
      <c r="H79" s="49">
        <f t="shared" si="3"/>
        <v>0</v>
      </c>
    </row>
    <row r="80" spans="1:8" ht="12.75">
      <c r="A80" s="97">
        <v>43</v>
      </c>
      <c r="B80" s="25"/>
      <c r="C80" s="5"/>
      <c r="D80" s="18"/>
      <c r="E80" s="5"/>
      <c r="F80" s="11"/>
      <c r="G80" s="11"/>
      <c r="H80" s="49">
        <f t="shared" si="3"/>
        <v>0</v>
      </c>
    </row>
    <row r="81" spans="1:8" ht="12.75">
      <c r="A81" s="47">
        <v>44</v>
      </c>
      <c r="B81" s="25"/>
      <c r="C81" s="5"/>
      <c r="D81" s="18"/>
      <c r="E81" s="5"/>
      <c r="F81" s="11"/>
      <c r="G81" s="11"/>
      <c r="H81" s="49">
        <f t="shared" si="3"/>
        <v>0</v>
      </c>
    </row>
    <row r="82" spans="1:8" ht="12.75">
      <c r="A82" s="97">
        <v>45</v>
      </c>
      <c r="B82" s="25"/>
      <c r="C82" s="5"/>
      <c r="D82" s="18"/>
      <c r="E82" s="5"/>
      <c r="F82" s="11"/>
      <c r="G82" s="11"/>
      <c r="H82" s="49">
        <f t="shared" si="3"/>
        <v>0</v>
      </c>
    </row>
    <row r="83" spans="1:8" ht="12.75">
      <c r="A83" s="47">
        <v>46</v>
      </c>
      <c r="B83" s="25"/>
      <c r="C83" s="5"/>
      <c r="D83" s="18"/>
      <c r="E83" s="5"/>
      <c r="F83" s="11"/>
      <c r="G83" s="11"/>
      <c r="H83" s="49">
        <f t="shared" si="3"/>
        <v>0</v>
      </c>
    </row>
    <row r="84" spans="1:8" ht="12.75">
      <c r="A84" s="97">
        <v>47</v>
      </c>
      <c r="B84" s="25"/>
      <c r="C84" s="5"/>
      <c r="D84" s="18"/>
      <c r="E84" s="5"/>
      <c r="F84" s="11"/>
      <c r="G84" s="11"/>
      <c r="H84" s="49">
        <f t="shared" si="3"/>
        <v>0</v>
      </c>
    </row>
    <row r="85" spans="1:8" ht="12.75">
      <c r="A85" s="47">
        <v>48</v>
      </c>
      <c r="B85" s="25"/>
      <c r="C85" s="5"/>
      <c r="D85" s="18"/>
      <c r="E85" s="5"/>
      <c r="F85" s="11"/>
      <c r="G85" s="11"/>
      <c r="H85" s="49">
        <f t="shared" si="3"/>
        <v>0</v>
      </c>
    </row>
    <row r="86" spans="1:8" ht="12.75">
      <c r="A86" s="97">
        <v>49</v>
      </c>
      <c r="B86" s="25"/>
      <c r="C86" s="5"/>
      <c r="D86" s="18"/>
      <c r="E86" s="5"/>
      <c r="F86" s="11"/>
      <c r="G86" s="11"/>
      <c r="H86" s="49">
        <f t="shared" si="3"/>
        <v>0</v>
      </c>
    </row>
    <row r="87" spans="1:8" ht="13.5" customHeight="1">
      <c r="A87" s="47">
        <v>50</v>
      </c>
      <c r="B87" s="25"/>
      <c r="C87" s="5"/>
      <c r="D87" s="18"/>
      <c r="E87" s="5"/>
      <c r="F87" s="11"/>
      <c r="G87" s="11"/>
      <c r="H87" s="49">
        <f t="shared" si="3"/>
        <v>0</v>
      </c>
    </row>
    <row r="88" spans="1:8" ht="12.75">
      <c r="A88" s="97">
        <v>51</v>
      </c>
      <c r="B88" s="25"/>
      <c r="C88" s="5"/>
      <c r="D88" s="18"/>
      <c r="E88" s="5"/>
      <c r="F88" s="11"/>
      <c r="G88" s="11"/>
      <c r="H88" s="49">
        <f t="shared" si="3"/>
        <v>0</v>
      </c>
    </row>
    <row r="89" spans="1:8" ht="12.75">
      <c r="A89" s="47">
        <v>52</v>
      </c>
      <c r="B89" s="25"/>
      <c r="C89" s="5"/>
      <c r="D89" s="18"/>
      <c r="E89" s="5"/>
      <c r="F89" s="11"/>
      <c r="G89" s="11"/>
      <c r="H89" s="49">
        <f t="shared" si="3"/>
        <v>0</v>
      </c>
    </row>
    <row r="90" spans="1:8" ht="12.75">
      <c r="A90" s="97">
        <v>53</v>
      </c>
      <c r="B90" s="25"/>
      <c r="C90" s="5"/>
      <c r="D90" s="18"/>
      <c r="E90" s="5"/>
      <c r="F90" s="11"/>
      <c r="G90" s="11"/>
      <c r="H90" s="49">
        <f t="shared" si="3"/>
        <v>0</v>
      </c>
    </row>
    <row r="91" spans="1:8" ht="12.75">
      <c r="A91" s="47">
        <v>54</v>
      </c>
      <c r="B91" s="25"/>
      <c r="C91" s="5"/>
      <c r="D91" s="18"/>
      <c r="E91" s="5"/>
      <c r="F91" s="11"/>
      <c r="G91" s="11"/>
      <c r="H91" s="49">
        <f t="shared" si="3"/>
        <v>0</v>
      </c>
    </row>
    <row r="92" spans="1:8" ht="12.75">
      <c r="A92" s="97">
        <v>55</v>
      </c>
      <c r="B92" s="25"/>
      <c r="C92" s="5"/>
      <c r="D92" s="18"/>
      <c r="E92" s="5"/>
      <c r="F92" s="11"/>
      <c r="G92" s="11"/>
      <c r="H92" s="49">
        <f t="shared" si="3"/>
        <v>0</v>
      </c>
    </row>
    <row r="93" spans="1:8" ht="12.75">
      <c r="A93" s="47">
        <v>56</v>
      </c>
      <c r="B93" s="25"/>
      <c r="C93" s="5"/>
      <c r="D93" s="18"/>
      <c r="E93" s="5"/>
      <c r="F93" s="11"/>
      <c r="G93" s="11"/>
      <c r="H93" s="49">
        <f t="shared" si="3"/>
        <v>0</v>
      </c>
    </row>
    <row r="94" spans="1:8" ht="12.75">
      <c r="A94" s="97">
        <v>57</v>
      </c>
      <c r="B94" s="25"/>
      <c r="C94" s="5"/>
      <c r="D94" s="18"/>
      <c r="E94" s="5"/>
      <c r="F94" s="11"/>
      <c r="G94" s="11"/>
      <c r="H94" s="49">
        <f t="shared" si="3"/>
        <v>0</v>
      </c>
    </row>
    <row r="95" spans="1:8" ht="12.75">
      <c r="A95" s="47">
        <v>58</v>
      </c>
      <c r="B95" s="25"/>
      <c r="C95" s="5"/>
      <c r="D95" s="18"/>
      <c r="E95" s="5"/>
      <c r="F95" s="11"/>
      <c r="G95" s="11"/>
      <c r="H95" s="49">
        <f t="shared" si="3"/>
        <v>0</v>
      </c>
    </row>
    <row r="96" spans="1:8" ht="12.75">
      <c r="A96" s="97">
        <v>59</v>
      </c>
      <c r="B96" s="25"/>
      <c r="C96" s="5"/>
      <c r="D96" s="18"/>
      <c r="E96" s="5"/>
      <c r="F96" s="11"/>
      <c r="G96" s="11"/>
      <c r="H96" s="49">
        <f t="shared" si="3"/>
        <v>0</v>
      </c>
    </row>
    <row r="97" spans="1:8" ht="12.75">
      <c r="A97" s="47">
        <v>60</v>
      </c>
      <c r="B97" s="25"/>
      <c r="C97" s="5"/>
      <c r="D97" s="18"/>
      <c r="E97" s="5"/>
      <c r="F97" s="11"/>
      <c r="G97" s="11"/>
      <c r="H97" s="49">
        <f t="shared" si="3"/>
        <v>0</v>
      </c>
    </row>
    <row r="98" spans="1:8" ht="12.75">
      <c r="A98" s="97">
        <v>61</v>
      </c>
      <c r="B98" s="25"/>
      <c r="C98" s="5"/>
      <c r="D98" s="18"/>
      <c r="E98" s="5"/>
      <c r="F98" s="11"/>
      <c r="G98" s="11"/>
      <c r="H98" s="49">
        <f t="shared" si="3"/>
        <v>0</v>
      </c>
    </row>
    <row r="99" spans="1:8" ht="12.75">
      <c r="A99" s="47">
        <v>62</v>
      </c>
      <c r="B99" s="25"/>
      <c r="C99" s="5"/>
      <c r="D99" s="18"/>
      <c r="E99" s="5"/>
      <c r="F99" s="11"/>
      <c r="G99" s="11"/>
      <c r="H99" s="49">
        <f t="shared" si="3"/>
        <v>0</v>
      </c>
    </row>
    <row r="100" spans="1:8" ht="12.75">
      <c r="A100" s="97">
        <v>63</v>
      </c>
      <c r="B100" s="25"/>
      <c r="C100" s="5"/>
      <c r="D100" s="18"/>
      <c r="E100" s="5"/>
      <c r="F100" s="11"/>
      <c r="G100" s="11"/>
      <c r="H100" s="49">
        <f t="shared" si="3"/>
        <v>0</v>
      </c>
    </row>
    <row r="101" spans="1:8" ht="12.75">
      <c r="A101" s="47">
        <v>64</v>
      </c>
      <c r="B101" s="25"/>
      <c r="C101" s="5"/>
      <c r="D101" s="18"/>
      <c r="E101" s="5"/>
      <c r="F101" s="11"/>
      <c r="G101" s="11"/>
      <c r="H101" s="49">
        <f t="shared" si="3"/>
        <v>0</v>
      </c>
    </row>
    <row r="102" spans="1:8" ht="12.75">
      <c r="A102" s="97">
        <v>65</v>
      </c>
      <c r="B102" s="25"/>
      <c r="C102" s="5"/>
      <c r="D102" s="18"/>
      <c r="E102" s="5"/>
      <c r="F102" s="11"/>
      <c r="G102" s="11"/>
      <c r="H102" s="49">
        <f aca="true" t="shared" si="4" ref="H102:H133">F102-G102</f>
        <v>0</v>
      </c>
    </row>
    <row r="103" spans="1:8" ht="13.5" customHeight="1">
      <c r="A103" s="47">
        <v>66</v>
      </c>
      <c r="B103" s="25"/>
      <c r="C103" s="5"/>
      <c r="D103" s="18"/>
      <c r="E103" s="5"/>
      <c r="F103" s="11"/>
      <c r="G103" s="11"/>
      <c r="H103" s="49">
        <f t="shared" si="4"/>
        <v>0</v>
      </c>
    </row>
    <row r="104" spans="1:8" ht="12.75">
      <c r="A104" s="97">
        <v>67</v>
      </c>
      <c r="B104" s="25"/>
      <c r="C104" s="5"/>
      <c r="D104" s="18"/>
      <c r="E104" s="5"/>
      <c r="F104" s="11"/>
      <c r="G104" s="11"/>
      <c r="H104" s="49">
        <f t="shared" si="4"/>
        <v>0</v>
      </c>
    </row>
    <row r="105" spans="1:8" ht="14.25" customHeight="1">
      <c r="A105" s="47">
        <v>68</v>
      </c>
      <c r="B105" s="25"/>
      <c r="C105" s="5"/>
      <c r="D105" s="18"/>
      <c r="E105" s="5"/>
      <c r="F105" s="11"/>
      <c r="G105" s="11"/>
      <c r="H105" s="49">
        <f t="shared" si="4"/>
        <v>0</v>
      </c>
    </row>
    <row r="106" spans="1:8" ht="12.75">
      <c r="A106" s="97">
        <v>69</v>
      </c>
      <c r="B106" s="25"/>
      <c r="C106" s="5"/>
      <c r="D106" s="18"/>
      <c r="E106" s="5"/>
      <c r="F106" s="11"/>
      <c r="G106" s="11"/>
      <c r="H106" s="49">
        <f t="shared" si="4"/>
        <v>0</v>
      </c>
    </row>
    <row r="107" spans="1:8" ht="12.75">
      <c r="A107" s="47">
        <v>70</v>
      </c>
      <c r="B107" s="25"/>
      <c r="C107" s="5"/>
      <c r="D107" s="18"/>
      <c r="E107" s="5"/>
      <c r="F107" s="11"/>
      <c r="G107" s="11"/>
      <c r="H107" s="49">
        <f t="shared" si="4"/>
        <v>0</v>
      </c>
    </row>
    <row r="108" spans="1:8" ht="12.75">
      <c r="A108" s="97">
        <v>71</v>
      </c>
      <c r="B108" s="25"/>
      <c r="C108" s="5"/>
      <c r="D108" s="18"/>
      <c r="E108" s="5"/>
      <c r="F108" s="11"/>
      <c r="G108" s="11"/>
      <c r="H108" s="49">
        <f t="shared" si="4"/>
        <v>0</v>
      </c>
    </row>
    <row r="109" spans="1:8" ht="12.75">
      <c r="A109" s="47">
        <v>72</v>
      </c>
      <c r="B109" s="25"/>
      <c r="C109" s="5"/>
      <c r="D109" s="18"/>
      <c r="E109" s="5"/>
      <c r="F109" s="11"/>
      <c r="G109" s="11"/>
      <c r="H109" s="49">
        <f t="shared" si="4"/>
        <v>0</v>
      </c>
    </row>
    <row r="110" spans="1:8" ht="12.75">
      <c r="A110" s="97">
        <v>73</v>
      </c>
      <c r="B110" s="25"/>
      <c r="C110" s="5"/>
      <c r="D110" s="18"/>
      <c r="E110" s="5"/>
      <c r="F110" s="11"/>
      <c r="G110" s="11"/>
      <c r="H110" s="49">
        <f t="shared" si="4"/>
        <v>0</v>
      </c>
    </row>
    <row r="111" spans="1:8" ht="12" customHeight="1">
      <c r="A111" s="47">
        <v>74</v>
      </c>
      <c r="B111" s="25"/>
      <c r="C111" s="5"/>
      <c r="D111" s="18"/>
      <c r="E111" s="5"/>
      <c r="F111" s="11"/>
      <c r="G111" s="11"/>
      <c r="H111" s="49">
        <f t="shared" si="4"/>
        <v>0</v>
      </c>
    </row>
    <row r="112" spans="1:8" ht="12.75">
      <c r="A112" s="97">
        <v>75</v>
      </c>
      <c r="B112" s="25"/>
      <c r="C112" s="5"/>
      <c r="D112" s="18"/>
      <c r="E112" s="5"/>
      <c r="F112" s="11"/>
      <c r="G112" s="11"/>
      <c r="H112" s="49">
        <f t="shared" si="4"/>
        <v>0</v>
      </c>
    </row>
    <row r="113" spans="1:8" ht="12.75">
      <c r="A113" s="47">
        <v>76</v>
      </c>
      <c r="B113" s="25"/>
      <c r="C113" s="5"/>
      <c r="D113" s="18"/>
      <c r="E113" s="5"/>
      <c r="F113" s="11"/>
      <c r="G113" s="11"/>
      <c r="H113" s="49">
        <f t="shared" si="4"/>
        <v>0</v>
      </c>
    </row>
    <row r="114" spans="1:8" ht="12.75">
      <c r="A114" s="97">
        <v>77</v>
      </c>
      <c r="B114" s="25"/>
      <c r="C114" s="5"/>
      <c r="D114" s="18"/>
      <c r="E114" s="5"/>
      <c r="F114" s="11"/>
      <c r="G114" s="11"/>
      <c r="H114" s="49">
        <f t="shared" si="4"/>
        <v>0</v>
      </c>
    </row>
    <row r="115" spans="1:8" ht="12.75">
      <c r="A115" s="47">
        <v>78</v>
      </c>
      <c r="B115" s="25"/>
      <c r="C115" s="5"/>
      <c r="D115" s="18"/>
      <c r="E115" s="5"/>
      <c r="F115" s="11"/>
      <c r="G115" s="11"/>
      <c r="H115" s="49">
        <f t="shared" si="4"/>
        <v>0</v>
      </c>
    </row>
    <row r="116" spans="1:8" ht="12.75">
      <c r="A116" s="97">
        <v>79</v>
      </c>
      <c r="B116" s="25"/>
      <c r="C116" s="5"/>
      <c r="D116" s="18"/>
      <c r="E116" s="5"/>
      <c r="F116" s="11"/>
      <c r="G116" s="11"/>
      <c r="H116" s="49">
        <f t="shared" si="4"/>
        <v>0</v>
      </c>
    </row>
    <row r="117" spans="1:8" ht="12.75">
      <c r="A117" s="47">
        <v>80</v>
      </c>
      <c r="B117" s="25"/>
      <c r="C117" s="5"/>
      <c r="D117" s="18"/>
      <c r="E117" s="5"/>
      <c r="F117" s="11"/>
      <c r="G117" s="11"/>
      <c r="H117" s="49">
        <f t="shared" si="4"/>
        <v>0</v>
      </c>
    </row>
    <row r="118" spans="1:8" ht="12.75">
      <c r="A118" s="97">
        <v>81</v>
      </c>
      <c r="B118" s="25"/>
      <c r="C118" s="5"/>
      <c r="D118" s="18"/>
      <c r="E118" s="5"/>
      <c r="F118" s="11"/>
      <c r="G118" s="11"/>
      <c r="H118" s="49">
        <f t="shared" si="4"/>
        <v>0</v>
      </c>
    </row>
    <row r="119" spans="1:8" ht="12.75">
      <c r="A119" s="47">
        <v>82</v>
      </c>
      <c r="B119" s="25"/>
      <c r="C119" s="5"/>
      <c r="D119" s="18"/>
      <c r="E119" s="5"/>
      <c r="F119" s="11"/>
      <c r="G119" s="11"/>
      <c r="H119" s="49">
        <f t="shared" si="4"/>
        <v>0</v>
      </c>
    </row>
    <row r="120" spans="1:8" ht="12.75">
      <c r="A120" s="97">
        <v>83</v>
      </c>
      <c r="B120" s="25"/>
      <c r="C120" s="5"/>
      <c r="D120" s="18"/>
      <c r="E120" s="5"/>
      <c r="F120" s="11"/>
      <c r="G120" s="11"/>
      <c r="H120" s="49">
        <f t="shared" si="4"/>
        <v>0</v>
      </c>
    </row>
    <row r="121" spans="1:8" ht="12.75">
      <c r="A121" s="47">
        <v>84</v>
      </c>
      <c r="B121" s="25"/>
      <c r="C121" s="5"/>
      <c r="D121" s="18"/>
      <c r="E121" s="5"/>
      <c r="F121" s="11"/>
      <c r="G121" s="11"/>
      <c r="H121" s="49">
        <f t="shared" si="4"/>
        <v>0</v>
      </c>
    </row>
    <row r="122" spans="1:8" ht="12.75">
      <c r="A122" s="97">
        <v>85</v>
      </c>
      <c r="B122" s="25"/>
      <c r="C122" s="5"/>
      <c r="D122" s="18"/>
      <c r="E122" s="5"/>
      <c r="F122" s="11"/>
      <c r="G122" s="11"/>
      <c r="H122" s="49">
        <f t="shared" si="4"/>
        <v>0</v>
      </c>
    </row>
    <row r="123" spans="1:8" ht="12.75">
      <c r="A123" s="47">
        <v>86</v>
      </c>
      <c r="B123" s="25"/>
      <c r="C123" s="5"/>
      <c r="D123" s="18"/>
      <c r="E123" s="5"/>
      <c r="F123" s="11"/>
      <c r="G123" s="11"/>
      <c r="H123" s="49">
        <f t="shared" si="4"/>
        <v>0</v>
      </c>
    </row>
    <row r="124" spans="1:8" ht="12.75">
      <c r="A124" s="97">
        <v>87</v>
      </c>
      <c r="B124" s="25"/>
      <c r="C124" s="5"/>
      <c r="D124" s="18"/>
      <c r="E124" s="5"/>
      <c r="F124" s="11"/>
      <c r="G124" s="11"/>
      <c r="H124" s="49">
        <f t="shared" si="4"/>
        <v>0</v>
      </c>
    </row>
    <row r="125" spans="1:8" ht="12.75">
      <c r="A125" s="47">
        <v>88</v>
      </c>
      <c r="B125" s="25"/>
      <c r="C125" s="5"/>
      <c r="D125" s="18"/>
      <c r="E125" s="5"/>
      <c r="F125" s="11"/>
      <c r="G125" s="11"/>
      <c r="H125" s="49">
        <f t="shared" si="4"/>
        <v>0</v>
      </c>
    </row>
    <row r="126" spans="1:8" ht="12.75">
      <c r="A126" s="97">
        <v>89</v>
      </c>
      <c r="B126" s="25"/>
      <c r="C126" s="5"/>
      <c r="D126" s="18"/>
      <c r="E126" s="5"/>
      <c r="F126" s="11"/>
      <c r="G126" s="11"/>
      <c r="H126" s="49">
        <f t="shared" si="4"/>
        <v>0</v>
      </c>
    </row>
    <row r="127" spans="1:8" ht="12.75">
      <c r="A127" s="47">
        <v>90</v>
      </c>
      <c r="B127" s="25"/>
      <c r="C127" s="5"/>
      <c r="D127" s="18"/>
      <c r="E127" s="5"/>
      <c r="F127" s="11"/>
      <c r="G127" s="11"/>
      <c r="H127" s="49">
        <f t="shared" si="4"/>
        <v>0</v>
      </c>
    </row>
    <row r="128" spans="1:8" ht="12.75">
      <c r="A128" s="97">
        <v>91</v>
      </c>
      <c r="B128" s="25"/>
      <c r="C128" s="5"/>
      <c r="D128" s="18"/>
      <c r="E128" s="5"/>
      <c r="F128" s="11"/>
      <c r="G128" s="11"/>
      <c r="H128" s="49">
        <f t="shared" si="4"/>
        <v>0</v>
      </c>
    </row>
    <row r="129" spans="1:8" ht="12.75">
      <c r="A129" s="47">
        <v>92</v>
      </c>
      <c r="B129" s="25"/>
      <c r="C129" s="5"/>
      <c r="D129" s="18"/>
      <c r="E129" s="5"/>
      <c r="F129" s="11"/>
      <c r="G129" s="11"/>
      <c r="H129" s="49">
        <f t="shared" si="4"/>
        <v>0</v>
      </c>
    </row>
    <row r="130" spans="1:8" ht="12.75">
      <c r="A130" s="97">
        <v>93</v>
      </c>
      <c r="B130" s="25"/>
      <c r="C130" s="5"/>
      <c r="D130" s="18"/>
      <c r="E130" s="5"/>
      <c r="F130" s="11"/>
      <c r="G130" s="11"/>
      <c r="H130" s="49">
        <f t="shared" si="4"/>
        <v>0</v>
      </c>
    </row>
    <row r="131" spans="1:8" ht="12.75">
      <c r="A131" s="47">
        <v>94</v>
      </c>
      <c r="B131" s="25"/>
      <c r="C131" s="5"/>
      <c r="D131" s="18"/>
      <c r="E131" s="5"/>
      <c r="F131" s="11"/>
      <c r="G131" s="11"/>
      <c r="H131" s="49">
        <f t="shared" si="4"/>
        <v>0</v>
      </c>
    </row>
    <row r="132" spans="1:8" ht="12.75">
      <c r="A132" s="97">
        <v>95</v>
      </c>
      <c r="B132" s="25"/>
      <c r="C132" s="5"/>
      <c r="D132" s="18"/>
      <c r="E132" s="5"/>
      <c r="F132" s="11"/>
      <c r="G132" s="11"/>
      <c r="H132" s="49">
        <f t="shared" si="4"/>
        <v>0</v>
      </c>
    </row>
    <row r="133" spans="1:8" ht="12.75">
      <c r="A133" s="47">
        <v>96</v>
      </c>
      <c r="B133" s="25"/>
      <c r="C133" s="5"/>
      <c r="D133" s="18"/>
      <c r="E133" s="5"/>
      <c r="F133" s="11"/>
      <c r="G133" s="11"/>
      <c r="H133" s="49">
        <f t="shared" si="4"/>
        <v>0</v>
      </c>
    </row>
    <row r="134" spans="1:8" ht="12.75">
      <c r="A134" s="97">
        <v>97</v>
      </c>
      <c r="B134" s="25"/>
      <c r="C134" s="5"/>
      <c r="D134" s="18"/>
      <c r="E134" s="5"/>
      <c r="F134" s="11"/>
      <c r="G134" s="11"/>
      <c r="H134" s="49">
        <f aca="true" t="shared" si="5" ref="H134:H165">F134-G134</f>
        <v>0</v>
      </c>
    </row>
    <row r="135" spans="1:8" ht="12.75">
      <c r="A135" s="47">
        <v>98</v>
      </c>
      <c r="B135" s="25"/>
      <c r="C135" s="5"/>
      <c r="D135" s="18"/>
      <c r="E135" s="5"/>
      <c r="F135" s="11"/>
      <c r="G135" s="11"/>
      <c r="H135" s="49">
        <f t="shared" si="5"/>
        <v>0</v>
      </c>
    </row>
    <row r="136" spans="1:8" ht="12.75">
      <c r="A136" s="97">
        <v>99</v>
      </c>
      <c r="B136" s="25"/>
      <c r="C136" s="5"/>
      <c r="D136" s="18"/>
      <c r="E136" s="5"/>
      <c r="F136" s="11"/>
      <c r="G136" s="11"/>
      <c r="H136" s="49">
        <f t="shared" si="5"/>
        <v>0</v>
      </c>
    </row>
    <row r="137" spans="1:8" ht="12.75">
      <c r="A137" s="47">
        <v>100</v>
      </c>
      <c r="B137" s="25"/>
      <c r="C137" s="5"/>
      <c r="D137" s="18"/>
      <c r="E137" s="5"/>
      <c r="F137" s="11"/>
      <c r="G137" s="11"/>
      <c r="H137" s="49">
        <f t="shared" si="5"/>
        <v>0</v>
      </c>
    </row>
    <row r="138" spans="1:8" ht="12.75">
      <c r="A138" s="97">
        <v>101</v>
      </c>
      <c r="B138" s="25"/>
      <c r="C138" s="5"/>
      <c r="D138" s="18"/>
      <c r="E138" s="5"/>
      <c r="F138" s="11"/>
      <c r="G138" s="11"/>
      <c r="H138" s="49">
        <f t="shared" si="5"/>
        <v>0</v>
      </c>
    </row>
    <row r="139" spans="1:8" ht="12.75">
      <c r="A139" s="47">
        <v>102</v>
      </c>
      <c r="B139" s="25"/>
      <c r="C139" s="5"/>
      <c r="D139" s="18"/>
      <c r="E139" s="5"/>
      <c r="F139" s="11"/>
      <c r="G139" s="11"/>
      <c r="H139" s="49">
        <f t="shared" si="5"/>
        <v>0</v>
      </c>
    </row>
    <row r="140" spans="1:8" ht="12.75">
      <c r="A140" s="97">
        <v>103</v>
      </c>
      <c r="B140" s="25"/>
      <c r="C140" s="5"/>
      <c r="D140" s="18"/>
      <c r="E140" s="5"/>
      <c r="F140" s="11"/>
      <c r="G140" s="11"/>
      <c r="H140" s="49">
        <f t="shared" si="5"/>
        <v>0</v>
      </c>
    </row>
    <row r="141" spans="1:8" ht="12.75">
      <c r="A141" s="47">
        <v>104</v>
      </c>
      <c r="B141" s="25"/>
      <c r="C141" s="5"/>
      <c r="D141" s="18"/>
      <c r="E141" s="5"/>
      <c r="F141" s="11"/>
      <c r="G141" s="11"/>
      <c r="H141" s="49">
        <f t="shared" si="5"/>
        <v>0</v>
      </c>
    </row>
    <row r="142" spans="1:8" ht="12.75">
      <c r="A142" s="97">
        <v>105</v>
      </c>
      <c r="B142" s="25"/>
      <c r="C142" s="5"/>
      <c r="D142" s="18"/>
      <c r="E142" s="5"/>
      <c r="F142" s="11"/>
      <c r="G142" s="11"/>
      <c r="H142" s="49">
        <f t="shared" si="5"/>
        <v>0</v>
      </c>
    </row>
    <row r="143" spans="1:8" ht="12.75">
      <c r="A143" s="47">
        <v>106</v>
      </c>
      <c r="B143" s="25"/>
      <c r="C143" s="5"/>
      <c r="D143" s="18"/>
      <c r="E143" s="5"/>
      <c r="F143" s="11"/>
      <c r="G143" s="11"/>
      <c r="H143" s="49">
        <f t="shared" si="5"/>
        <v>0</v>
      </c>
    </row>
    <row r="144" spans="1:8" ht="12.75">
      <c r="A144" s="97">
        <v>107</v>
      </c>
      <c r="B144" s="25"/>
      <c r="C144" s="5"/>
      <c r="D144" s="18"/>
      <c r="E144" s="5"/>
      <c r="F144" s="11"/>
      <c r="G144" s="11"/>
      <c r="H144" s="49">
        <f t="shared" si="5"/>
        <v>0</v>
      </c>
    </row>
    <row r="145" spans="1:8" ht="12.75">
      <c r="A145" s="47">
        <v>108</v>
      </c>
      <c r="B145" s="25"/>
      <c r="C145" s="5"/>
      <c r="D145" s="18"/>
      <c r="E145" s="5"/>
      <c r="F145" s="11"/>
      <c r="G145" s="11"/>
      <c r="H145" s="49">
        <f t="shared" si="5"/>
        <v>0</v>
      </c>
    </row>
    <row r="146" spans="1:8" ht="12.75">
      <c r="A146" s="97">
        <v>109</v>
      </c>
      <c r="B146" s="25"/>
      <c r="C146" s="5"/>
      <c r="D146" s="18"/>
      <c r="E146" s="5"/>
      <c r="F146" s="11"/>
      <c r="G146" s="11"/>
      <c r="H146" s="49">
        <f t="shared" si="5"/>
        <v>0</v>
      </c>
    </row>
    <row r="147" spans="1:8" ht="12.75">
      <c r="A147" s="47">
        <v>110</v>
      </c>
      <c r="B147" s="25"/>
      <c r="C147" s="5"/>
      <c r="D147" s="18"/>
      <c r="E147" s="5"/>
      <c r="F147" s="11"/>
      <c r="G147" s="11"/>
      <c r="H147" s="49">
        <f t="shared" si="5"/>
        <v>0</v>
      </c>
    </row>
    <row r="148" spans="1:8" ht="12.75">
      <c r="A148" s="97">
        <v>111</v>
      </c>
      <c r="B148" s="25"/>
      <c r="C148" s="5"/>
      <c r="D148" s="18"/>
      <c r="E148" s="5"/>
      <c r="F148" s="11"/>
      <c r="G148" s="11"/>
      <c r="H148" s="49">
        <f t="shared" si="5"/>
        <v>0</v>
      </c>
    </row>
    <row r="149" spans="1:8" ht="12.75">
      <c r="A149" s="47">
        <v>112</v>
      </c>
      <c r="B149" s="25"/>
      <c r="C149" s="5"/>
      <c r="D149" s="18"/>
      <c r="E149" s="5"/>
      <c r="F149" s="11"/>
      <c r="G149" s="11"/>
      <c r="H149" s="49">
        <f t="shared" si="5"/>
        <v>0</v>
      </c>
    </row>
    <row r="150" spans="1:8" ht="12.75">
      <c r="A150" s="97">
        <v>113</v>
      </c>
      <c r="B150" s="25"/>
      <c r="C150" s="5"/>
      <c r="D150" s="18"/>
      <c r="E150" s="5"/>
      <c r="F150" s="11"/>
      <c r="G150" s="11"/>
      <c r="H150" s="49">
        <f t="shared" si="5"/>
        <v>0</v>
      </c>
    </row>
    <row r="151" spans="1:8" ht="12.75">
      <c r="A151" s="47">
        <v>114</v>
      </c>
      <c r="B151" s="25"/>
      <c r="C151" s="5"/>
      <c r="D151" s="18"/>
      <c r="E151" s="5"/>
      <c r="F151" s="11"/>
      <c r="G151" s="11"/>
      <c r="H151" s="49">
        <f t="shared" si="5"/>
        <v>0</v>
      </c>
    </row>
    <row r="152" spans="1:8" ht="12.75">
      <c r="A152" s="97">
        <v>115</v>
      </c>
      <c r="B152" s="25"/>
      <c r="C152" s="5"/>
      <c r="D152" s="18"/>
      <c r="E152" s="5"/>
      <c r="F152" s="11"/>
      <c r="G152" s="11"/>
      <c r="H152" s="49">
        <f t="shared" si="5"/>
        <v>0</v>
      </c>
    </row>
    <row r="153" spans="1:8" ht="12.75">
      <c r="A153" s="47">
        <v>116</v>
      </c>
      <c r="B153" s="25"/>
      <c r="C153" s="5"/>
      <c r="D153" s="18"/>
      <c r="E153" s="5"/>
      <c r="F153" s="11"/>
      <c r="G153" s="11"/>
      <c r="H153" s="49">
        <f t="shared" si="5"/>
        <v>0</v>
      </c>
    </row>
    <row r="154" spans="1:8" ht="12.75">
      <c r="A154" s="97">
        <v>117</v>
      </c>
      <c r="B154" s="25"/>
      <c r="C154" s="5"/>
      <c r="D154" s="18"/>
      <c r="E154" s="5"/>
      <c r="F154" s="11"/>
      <c r="G154" s="11"/>
      <c r="H154" s="49">
        <f t="shared" si="5"/>
        <v>0</v>
      </c>
    </row>
    <row r="155" spans="1:8" ht="12.75">
      <c r="A155" s="47">
        <v>118</v>
      </c>
      <c r="B155" s="25"/>
      <c r="C155" s="5"/>
      <c r="D155" s="18"/>
      <c r="E155" s="5"/>
      <c r="F155" s="11"/>
      <c r="G155" s="11"/>
      <c r="H155" s="49">
        <f t="shared" si="5"/>
        <v>0</v>
      </c>
    </row>
    <row r="156" spans="1:8" ht="12.75">
      <c r="A156" s="97">
        <v>119</v>
      </c>
      <c r="B156" s="25"/>
      <c r="C156" s="5"/>
      <c r="D156" s="18"/>
      <c r="E156" s="5"/>
      <c r="F156" s="11"/>
      <c r="G156" s="11"/>
      <c r="H156" s="49">
        <f t="shared" si="5"/>
        <v>0</v>
      </c>
    </row>
    <row r="157" spans="1:8" ht="12.75">
      <c r="A157" s="47">
        <v>120</v>
      </c>
      <c r="B157" s="25"/>
      <c r="C157" s="5"/>
      <c r="D157" s="18"/>
      <c r="E157" s="5"/>
      <c r="F157" s="11"/>
      <c r="G157" s="11"/>
      <c r="H157" s="49">
        <f t="shared" si="5"/>
        <v>0</v>
      </c>
    </row>
    <row r="158" spans="1:8" ht="12.75">
      <c r="A158" s="97">
        <v>121</v>
      </c>
      <c r="B158" s="25"/>
      <c r="C158" s="5"/>
      <c r="D158" s="18"/>
      <c r="E158" s="5"/>
      <c r="F158" s="11"/>
      <c r="G158" s="11"/>
      <c r="H158" s="49">
        <f t="shared" si="5"/>
        <v>0</v>
      </c>
    </row>
    <row r="159" spans="1:8" ht="12.75">
      <c r="A159" s="47">
        <v>122</v>
      </c>
      <c r="B159" s="25"/>
      <c r="C159" s="5"/>
      <c r="D159" s="18"/>
      <c r="E159" s="5"/>
      <c r="F159" s="11"/>
      <c r="G159" s="11"/>
      <c r="H159" s="49">
        <f t="shared" si="5"/>
        <v>0</v>
      </c>
    </row>
    <row r="160" spans="1:8" ht="12.75">
      <c r="A160" s="97">
        <v>123</v>
      </c>
      <c r="B160" s="25"/>
      <c r="C160" s="5"/>
      <c r="D160" s="18"/>
      <c r="E160" s="5"/>
      <c r="F160" s="11"/>
      <c r="G160" s="11"/>
      <c r="H160" s="49">
        <f t="shared" si="5"/>
        <v>0</v>
      </c>
    </row>
    <row r="161" spans="1:8" ht="12.75">
      <c r="A161" s="47">
        <v>124</v>
      </c>
      <c r="B161" s="25"/>
      <c r="C161" s="5"/>
      <c r="D161" s="18"/>
      <c r="E161" s="5"/>
      <c r="F161" s="11"/>
      <c r="G161" s="11"/>
      <c r="H161" s="49">
        <f t="shared" si="5"/>
        <v>0</v>
      </c>
    </row>
    <row r="162" spans="1:8" ht="12.75">
      <c r="A162" s="97">
        <v>125</v>
      </c>
      <c r="B162" s="25"/>
      <c r="C162" s="5"/>
      <c r="D162" s="18"/>
      <c r="E162" s="5"/>
      <c r="F162" s="11"/>
      <c r="G162" s="11"/>
      <c r="H162" s="49">
        <f t="shared" si="5"/>
        <v>0</v>
      </c>
    </row>
    <row r="163" spans="1:8" ht="12.75">
      <c r="A163" s="47">
        <v>126</v>
      </c>
      <c r="B163" s="25"/>
      <c r="C163" s="5"/>
      <c r="D163" s="18"/>
      <c r="E163" s="5"/>
      <c r="F163" s="11"/>
      <c r="G163" s="11"/>
      <c r="H163" s="49">
        <f t="shared" si="5"/>
        <v>0</v>
      </c>
    </row>
    <row r="164" spans="1:8" ht="12.75">
      <c r="A164" s="97">
        <v>127</v>
      </c>
      <c r="B164" s="25"/>
      <c r="C164" s="5"/>
      <c r="D164" s="18"/>
      <c r="E164" s="5"/>
      <c r="F164" s="11"/>
      <c r="G164" s="11"/>
      <c r="H164" s="49">
        <f t="shared" si="5"/>
        <v>0</v>
      </c>
    </row>
    <row r="165" spans="1:8" ht="12.75">
      <c r="A165" s="47">
        <v>128</v>
      </c>
      <c r="B165" s="25"/>
      <c r="C165" s="5"/>
      <c r="D165" s="18"/>
      <c r="E165" s="5"/>
      <c r="F165" s="11"/>
      <c r="G165" s="11"/>
      <c r="H165" s="49">
        <f t="shared" si="5"/>
        <v>0</v>
      </c>
    </row>
    <row r="166" spans="1:8" ht="12.75">
      <c r="A166" s="97">
        <v>129</v>
      </c>
      <c r="B166" s="25"/>
      <c r="C166" s="5"/>
      <c r="D166" s="18"/>
      <c r="E166" s="5"/>
      <c r="F166" s="11"/>
      <c r="G166" s="11"/>
      <c r="H166" s="49">
        <f aca="true" t="shared" si="6" ref="H166:H197">F166-G166</f>
        <v>0</v>
      </c>
    </row>
    <row r="167" spans="1:8" ht="12.75">
      <c r="A167" s="47">
        <v>130</v>
      </c>
      <c r="B167" s="25"/>
      <c r="C167" s="5"/>
      <c r="D167" s="18"/>
      <c r="E167" s="5"/>
      <c r="F167" s="11"/>
      <c r="G167" s="11"/>
      <c r="H167" s="49">
        <f t="shared" si="6"/>
        <v>0</v>
      </c>
    </row>
    <row r="168" spans="1:8" ht="12.75">
      <c r="A168" s="97">
        <v>131</v>
      </c>
      <c r="B168" s="25"/>
      <c r="C168" s="5"/>
      <c r="D168" s="18"/>
      <c r="E168" s="5"/>
      <c r="F168" s="11"/>
      <c r="G168" s="11"/>
      <c r="H168" s="49">
        <f t="shared" si="6"/>
        <v>0</v>
      </c>
    </row>
    <row r="169" spans="1:8" ht="12.75">
      <c r="A169" s="47">
        <v>132</v>
      </c>
      <c r="B169" s="25"/>
      <c r="C169" s="5"/>
      <c r="D169" s="18"/>
      <c r="E169" s="5"/>
      <c r="F169" s="11"/>
      <c r="G169" s="11"/>
      <c r="H169" s="49">
        <f t="shared" si="6"/>
        <v>0</v>
      </c>
    </row>
    <row r="170" spans="1:8" ht="12.75">
      <c r="A170" s="97">
        <v>133</v>
      </c>
      <c r="B170" s="25"/>
      <c r="C170" s="5"/>
      <c r="D170" s="18"/>
      <c r="E170" s="5"/>
      <c r="F170" s="11"/>
      <c r="G170" s="11"/>
      <c r="H170" s="49">
        <f t="shared" si="6"/>
        <v>0</v>
      </c>
    </row>
    <row r="171" spans="1:8" ht="12.75">
      <c r="A171" s="47">
        <v>134</v>
      </c>
      <c r="B171" s="25"/>
      <c r="C171" s="5"/>
      <c r="D171" s="18"/>
      <c r="E171" s="5"/>
      <c r="F171" s="11"/>
      <c r="G171" s="11"/>
      <c r="H171" s="49">
        <f t="shared" si="6"/>
        <v>0</v>
      </c>
    </row>
    <row r="172" spans="1:8" ht="12.75">
      <c r="A172" s="97">
        <v>135</v>
      </c>
      <c r="B172" s="25"/>
      <c r="C172" s="5"/>
      <c r="D172" s="18"/>
      <c r="E172" s="5"/>
      <c r="F172" s="11"/>
      <c r="G172" s="11"/>
      <c r="H172" s="49">
        <f t="shared" si="6"/>
        <v>0</v>
      </c>
    </row>
    <row r="173" spans="1:8" ht="12.75">
      <c r="A173" s="47">
        <v>136</v>
      </c>
      <c r="B173" s="25"/>
      <c r="C173" s="5"/>
      <c r="D173" s="18"/>
      <c r="E173" s="5"/>
      <c r="F173" s="11"/>
      <c r="G173" s="11"/>
      <c r="H173" s="49">
        <f t="shared" si="6"/>
        <v>0</v>
      </c>
    </row>
    <row r="174" spans="1:8" ht="12.75">
      <c r="A174" s="97">
        <v>137</v>
      </c>
      <c r="B174" s="25"/>
      <c r="C174" s="5"/>
      <c r="D174" s="18"/>
      <c r="E174" s="5"/>
      <c r="F174" s="11"/>
      <c r="G174" s="11"/>
      <c r="H174" s="49">
        <f t="shared" si="6"/>
        <v>0</v>
      </c>
    </row>
    <row r="175" spans="1:8" ht="12.75">
      <c r="A175" s="47">
        <v>138</v>
      </c>
      <c r="B175" s="25"/>
      <c r="C175" s="5"/>
      <c r="D175" s="18"/>
      <c r="E175" s="5"/>
      <c r="F175" s="11"/>
      <c r="G175" s="11"/>
      <c r="H175" s="49">
        <f t="shared" si="6"/>
        <v>0</v>
      </c>
    </row>
    <row r="176" spans="1:8" ht="12.75">
      <c r="A176" s="97">
        <v>139</v>
      </c>
      <c r="B176" s="25"/>
      <c r="C176" s="5"/>
      <c r="D176" s="18"/>
      <c r="E176" s="5"/>
      <c r="F176" s="11"/>
      <c r="G176" s="11"/>
      <c r="H176" s="49">
        <f t="shared" si="6"/>
        <v>0</v>
      </c>
    </row>
    <row r="177" spans="1:8" ht="12.75">
      <c r="A177" s="47">
        <v>140</v>
      </c>
      <c r="B177" s="25"/>
      <c r="C177" s="5"/>
      <c r="D177" s="18"/>
      <c r="E177" s="5"/>
      <c r="F177" s="11"/>
      <c r="G177" s="11"/>
      <c r="H177" s="49">
        <f t="shared" si="6"/>
        <v>0</v>
      </c>
    </row>
    <row r="178" spans="1:8" ht="12.75">
      <c r="A178" s="97">
        <v>141</v>
      </c>
      <c r="B178" s="25"/>
      <c r="C178" s="5"/>
      <c r="D178" s="18"/>
      <c r="E178" s="5"/>
      <c r="F178" s="11"/>
      <c r="G178" s="11"/>
      <c r="H178" s="49">
        <f t="shared" si="6"/>
        <v>0</v>
      </c>
    </row>
    <row r="179" spans="1:8" ht="12.75">
      <c r="A179" s="47">
        <v>142</v>
      </c>
      <c r="B179" s="25"/>
      <c r="C179" s="5"/>
      <c r="D179" s="18"/>
      <c r="E179" s="5"/>
      <c r="F179" s="11"/>
      <c r="G179" s="11"/>
      <c r="H179" s="49">
        <f t="shared" si="6"/>
        <v>0</v>
      </c>
    </row>
    <row r="180" spans="1:8" ht="12.75">
      <c r="A180" s="97">
        <v>143</v>
      </c>
      <c r="B180" s="25"/>
      <c r="C180" s="5"/>
      <c r="D180" s="18"/>
      <c r="E180" s="5"/>
      <c r="F180" s="11"/>
      <c r="G180" s="11"/>
      <c r="H180" s="49">
        <f t="shared" si="6"/>
        <v>0</v>
      </c>
    </row>
    <row r="181" spans="1:8" ht="12.75">
      <c r="A181" s="47">
        <v>144</v>
      </c>
      <c r="B181" s="25"/>
      <c r="C181" s="5"/>
      <c r="D181" s="18"/>
      <c r="E181" s="5"/>
      <c r="F181" s="11"/>
      <c r="G181" s="11"/>
      <c r="H181" s="49">
        <f t="shared" si="6"/>
        <v>0</v>
      </c>
    </row>
    <row r="182" spans="1:8" ht="12.75">
      <c r="A182" s="97">
        <v>145</v>
      </c>
      <c r="B182" s="25"/>
      <c r="C182" s="5"/>
      <c r="D182" s="18"/>
      <c r="E182" s="5"/>
      <c r="F182" s="11"/>
      <c r="G182" s="11"/>
      <c r="H182" s="49">
        <f t="shared" si="6"/>
        <v>0</v>
      </c>
    </row>
    <row r="183" spans="1:8" ht="12.75">
      <c r="A183" s="47">
        <v>146</v>
      </c>
      <c r="B183" s="25"/>
      <c r="C183" s="5"/>
      <c r="D183" s="18"/>
      <c r="E183" s="5"/>
      <c r="F183" s="11"/>
      <c r="G183" s="11"/>
      <c r="H183" s="49">
        <f t="shared" si="6"/>
        <v>0</v>
      </c>
    </row>
    <row r="184" spans="1:8" ht="12.75">
      <c r="A184" s="97">
        <v>147</v>
      </c>
      <c r="B184" s="25"/>
      <c r="C184" s="5"/>
      <c r="D184" s="18"/>
      <c r="E184" s="5"/>
      <c r="F184" s="11"/>
      <c r="G184" s="11"/>
      <c r="H184" s="49">
        <f t="shared" si="6"/>
        <v>0</v>
      </c>
    </row>
    <row r="185" spans="1:8" ht="12.75">
      <c r="A185" s="47">
        <v>148</v>
      </c>
      <c r="B185" s="25"/>
      <c r="C185" s="5"/>
      <c r="D185" s="18"/>
      <c r="E185" s="5"/>
      <c r="F185" s="11"/>
      <c r="G185" s="11"/>
      <c r="H185" s="49">
        <f t="shared" si="6"/>
        <v>0</v>
      </c>
    </row>
    <row r="186" spans="1:8" ht="12.75">
      <c r="A186" s="97">
        <v>149</v>
      </c>
      <c r="B186" s="25"/>
      <c r="C186" s="5"/>
      <c r="D186" s="18"/>
      <c r="E186" s="5"/>
      <c r="F186" s="11"/>
      <c r="G186" s="11"/>
      <c r="H186" s="49">
        <f t="shared" si="6"/>
        <v>0</v>
      </c>
    </row>
    <row r="187" spans="1:8" ht="12.75">
      <c r="A187" s="47">
        <v>150</v>
      </c>
      <c r="B187" s="25"/>
      <c r="C187" s="5"/>
      <c r="D187" s="18"/>
      <c r="E187" s="5"/>
      <c r="F187" s="11"/>
      <c r="G187" s="11"/>
      <c r="H187" s="49">
        <f t="shared" si="6"/>
        <v>0</v>
      </c>
    </row>
    <row r="188" spans="1:8" ht="12.75">
      <c r="A188" s="97">
        <v>151</v>
      </c>
      <c r="B188" s="25"/>
      <c r="C188" s="5"/>
      <c r="D188" s="18"/>
      <c r="E188" s="5"/>
      <c r="F188" s="11"/>
      <c r="G188" s="11"/>
      <c r="H188" s="49">
        <f t="shared" si="6"/>
        <v>0</v>
      </c>
    </row>
    <row r="189" spans="1:8" ht="12.75">
      <c r="A189" s="47">
        <v>152</v>
      </c>
      <c r="B189" s="25"/>
      <c r="C189" s="5"/>
      <c r="D189" s="18"/>
      <c r="E189" s="5"/>
      <c r="F189" s="11"/>
      <c r="G189" s="11"/>
      <c r="H189" s="49">
        <f t="shared" si="6"/>
        <v>0</v>
      </c>
    </row>
    <row r="190" spans="1:8" ht="12.75">
      <c r="A190" s="97">
        <v>153</v>
      </c>
      <c r="B190" s="25"/>
      <c r="C190" s="5"/>
      <c r="D190" s="18"/>
      <c r="E190" s="5"/>
      <c r="F190" s="11"/>
      <c r="G190" s="11"/>
      <c r="H190" s="49">
        <f t="shared" si="6"/>
        <v>0</v>
      </c>
    </row>
    <row r="191" spans="1:8" ht="12.75">
      <c r="A191" s="47">
        <v>154</v>
      </c>
      <c r="B191" s="25"/>
      <c r="C191" s="5"/>
      <c r="D191" s="18"/>
      <c r="E191" s="5"/>
      <c r="F191" s="11"/>
      <c r="G191" s="11"/>
      <c r="H191" s="49">
        <f t="shared" si="6"/>
        <v>0</v>
      </c>
    </row>
    <row r="192" spans="1:8" ht="12.75">
      <c r="A192" s="97">
        <v>155</v>
      </c>
      <c r="B192" s="25"/>
      <c r="C192" s="5"/>
      <c r="D192" s="18"/>
      <c r="E192" s="5"/>
      <c r="F192" s="11"/>
      <c r="G192" s="11"/>
      <c r="H192" s="49">
        <f t="shared" si="6"/>
        <v>0</v>
      </c>
    </row>
    <row r="193" spans="1:8" ht="12.75">
      <c r="A193" s="47">
        <v>156</v>
      </c>
      <c r="B193" s="25"/>
      <c r="C193" s="5"/>
      <c r="D193" s="18"/>
      <c r="E193" s="5"/>
      <c r="F193" s="11"/>
      <c r="G193" s="11"/>
      <c r="H193" s="49">
        <f t="shared" si="6"/>
        <v>0</v>
      </c>
    </row>
    <row r="194" spans="1:8" ht="12.75">
      <c r="A194" s="97">
        <v>157</v>
      </c>
      <c r="B194" s="25"/>
      <c r="C194" s="5"/>
      <c r="D194" s="18"/>
      <c r="E194" s="5"/>
      <c r="F194" s="11"/>
      <c r="G194" s="11"/>
      <c r="H194" s="49">
        <f t="shared" si="6"/>
        <v>0</v>
      </c>
    </row>
    <row r="195" spans="1:8" ht="12.75">
      <c r="A195" s="47">
        <v>158</v>
      </c>
      <c r="B195" s="25"/>
      <c r="C195" s="5"/>
      <c r="D195" s="18"/>
      <c r="E195" s="5"/>
      <c r="F195" s="11"/>
      <c r="G195" s="11"/>
      <c r="H195" s="49">
        <f t="shared" si="6"/>
        <v>0</v>
      </c>
    </row>
    <row r="196" spans="1:8" ht="12.75">
      <c r="A196" s="97">
        <v>159</v>
      </c>
      <c r="B196" s="25"/>
      <c r="C196" s="5"/>
      <c r="D196" s="18"/>
      <c r="E196" s="5"/>
      <c r="F196" s="11"/>
      <c r="G196" s="11"/>
      <c r="H196" s="49">
        <f t="shared" si="6"/>
        <v>0</v>
      </c>
    </row>
    <row r="197" spans="1:8" ht="12.75">
      <c r="A197" s="47">
        <v>160</v>
      </c>
      <c r="B197" s="25"/>
      <c r="C197" s="5"/>
      <c r="D197" s="18"/>
      <c r="E197" s="5"/>
      <c r="F197" s="11"/>
      <c r="G197" s="11"/>
      <c r="H197" s="49">
        <f t="shared" si="6"/>
        <v>0</v>
      </c>
    </row>
    <row r="198" spans="1:8" ht="12.75">
      <c r="A198" s="97">
        <v>161</v>
      </c>
      <c r="B198" s="25"/>
      <c r="C198" s="5"/>
      <c r="D198" s="18"/>
      <c r="E198" s="5"/>
      <c r="F198" s="11"/>
      <c r="G198" s="11"/>
      <c r="H198" s="49">
        <f aca="true" t="shared" si="7" ref="H198:H229">F198-G198</f>
        <v>0</v>
      </c>
    </row>
    <row r="199" spans="1:8" ht="12.75">
      <c r="A199" s="47">
        <v>162</v>
      </c>
      <c r="B199" s="25"/>
      <c r="C199" s="5"/>
      <c r="D199" s="18"/>
      <c r="E199" s="5"/>
      <c r="F199" s="11"/>
      <c r="G199" s="11"/>
      <c r="H199" s="49">
        <f t="shared" si="7"/>
        <v>0</v>
      </c>
    </row>
    <row r="200" spans="1:8" ht="12.75">
      <c r="A200" s="97">
        <v>163</v>
      </c>
      <c r="B200" s="25"/>
      <c r="C200" s="5"/>
      <c r="D200" s="18"/>
      <c r="E200" s="5"/>
      <c r="F200" s="11"/>
      <c r="G200" s="11"/>
      <c r="H200" s="49">
        <f t="shared" si="7"/>
        <v>0</v>
      </c>
    </row>
    <row r="201" spans="1:8" ht="12.75">
      <c r="A201" s="47">
        <v>164</v>
      </c>
      <c r="B201" s="25"/>
      <c r="C201" s="5"/>
      <c r="D201" s="18"/>
      <c r="E201" s="5"/>
      <c r="F201" s="11"/>
      <c r="G201" s="11"/>
      <c r="H201" s="49">
        <f t="shared" si="7"/>
        <v>0</v>
      </c>
    </row>
    <row r="202" spans="1:8" ht="12.75">
      <c r="A202" s="97">
        <v>165</v>
      </c>
      <c r="B202" s="25"/>
      <c r="C202" s="5"/>
      <c r="D202" s="18"/>
      <c r="E202" s="5"/>
      <c r="F202" s="11"/>
      <c r="G202" s="11"/>
      <c r="H202" s="49">
        <f t="shared" si="7"/>
        <v>0</v>
      </c>
    </row>
    <row r="203" spans="1:8" ht="12.75">
      <c r="A203" s="47">
        <v>166</v>
      </c>
      <c r="B203" s="25"/>
      <c r="C203" s="5"/>
      <c r="D203" s="18"/>
      <c r="E203" s="5"/>
      <c r="F203" s="11"/>
      <c r="G203" s="11"/>
      <c r="H203" s="49">
        <f t="shared" si="7"/>
        <v>0</v>
      </c>
    </row>
    <row r="204" spans="1:8" ht="12.75">
      <c r="A204" s="97">
        <v>167</v>
      </c>
      <c r="B204" s="25"/>
      <c r="C204" s="5"/>
      <c r="D204" s="18"/>
      <c r="E204" s="5"/>
      <c r="F204" s="11"/>
      <c r="G204" s="11"/>
      <c r="H204" s="49">
        <f t="shared" si="7"/>
        <v>0</v>
      </c>
    </row>
    <row r="205" spans="1:8" ht="12.75">
      <c r="A205" s="47">
        <v>168</v>
      </c>
      <c r="B205" s="25"/>
      <c r="C205" s="5"/>
      <c r="D205" s="18"/>
      <c r="E205" s="5"/>
      <c r="F205" s="11"/>
      <c r="G205" s="11"/>
      <c r="H205" s="49">
        <f t="shared" si="7"/>
        <v>0</v>
      </c>
    </row>
    <row r="206" spans="1:8" ht="12.75">
      <c r="A206" s="97">
        <v>169</v>
      </c>
      <c r="B206" s="25"/>
      <c r="C206" s="5"/>
      <c r="D206" s="18"/>
      <c r="E206" s="5"/>
      <c r="F206" s="11"/>
      <c r="G206" s="11"/>
      <c r="H206" s="49">
        <f t="shared" si="7"/>
        <v>0</v>
      </c>
    </row>
    <row r="207" spans="1:8" ht="12.75">
      <c r="A207" s="47">
        <v>170</v>
      </c>
      <c r="B207" s="25"/>
      <c r="C207" s="5"/>
      <c r="D207" s="18"/>
      <c r="E207" s="5"/>
      <c r="F207" s="11"/>
      <c r="G207" s="11"/>
      <c r="H207" s="49">
        <f t="shared" si="7"/>
        <v>0</v>
      </c>
    </row>
    <row r="208" spans="1:8" ht="12.75">
      <c r="A208" s="97">
        <v>171</v>
      </c>
      <c r="B208" s="25"/>
      <c r="C208" s="5"/>
      <c r="D208" s="18"/>
      <c r="E208" s="5"/>
      <c r="F208" s="11"/>
      <c r="G208" s="11"/>
      <c r="H208" s="49">
        <f t="shared" si="7"/>
        <v>0</v>
      </c>
    </row>
    <row r="209" spans="1:8" ht="12.75">
      <c r="A209" s="47">
        <v>172</v>
      </c>
      <c r="B209" s="25"/>
      <c r="C209" s="5"/>
      <c r="D209" s="18"/>
      <c r="E209" s="5"/>
      <c r="F209" s="11"/>
      <c r="G209" s="11"/>
      <c r="H209" s="49">
        <f t="shared" si="7"/>
        <v>0</v>
      </c>
    </row>
    <row r="210" spans="1:8" ht="12.75">
      <c r="A210" s="97">
        <v>173</v>
      </c>
      <c r="B210" s="25"/>
      <c r="C210" s="5"/>
      <c r="D210" s="18"/>
      <c r="E210" s="5"/>
      <c r="F210" s="11"/>
      <c r="G210" s="11"/>
      <c r="H210" s="49">
        <f t="shared" si="7"/>
        <v>0</v>
      </c>
    </row>
    <row r="211" spans="1:8" ht="12.75">
      <c r="A211" s="47">
        <v>174</v>
      </c>
      <c r="B211" s="25"/>
      <c r="C211" s="5"/>
      <c r="D211" s="18"/>
      <c r="E211" s="5"/>
      <c r="F211" s="11"/>
      <c r="G211" s="11"/>
      <c r="H211" s="49">
        <f t="shared" si="7"/>
        <v>0</v>
      </c>
    </row>
    <row r="212" spans="1:8" ht="12.75">
      <c r="A212" s="97">
        <v>175</v>
      </c>
      <c r="B212" s="25"/>
      <c r="C212" s="5"/>
      <c r="D212" s="18"/>
      <c r="E212" s="5"/>
      <c r="F212" s="11"/>
      <c r="G212" s="11"/>
      <c r="H212" s="49">
        <f t="shared" si="7"/>
        <v>0</v>
      </c>
    </row>
    <row r="213" spans="1:8" ht="12.75">
      <c r="A213" s="47">
        <v>176</v>
      </c>
      <c r="B213" s="25"/>
      <c r="C213" s="5"/>
      <c r="D213" s="18"/>
      <c r="E213" s="5"/>
      <c r="F213" s="11"/>
      <c r="G213" s="11"/>
      <c r="H213" s="49">
        <f t="shared" si="7"/>
        <v>0</v>
      </c>
    </row>
    <row r="214" spans="1:8" ht="12.75">
      <c r="A214" s="97">
        <v>177</v>
      </c>
      <c r="B214" s="25"/>
      <c r="C214" s="5"/>
      <c r="D214" s="18"/>
      <c r="E214" s="5"/>
      <c r="F214" s="11"/>
      <c r="G214" s="11"/>
      <c r="H214" s="49">
        <f t="shared" si="7"/>
        <v>0</v>
      </c>
    </row>
    <row r="215" spans="1:8" ht="12.75">
      <c r="A215" s="47">
        <v>178</v>
      </c>
      <c r="B215" s="25"/>
      <c r="C215" s="5"/>
      <c r="D215" s="18"/>
      <c r="E215" s="5"/>
      <c r="F215" s="11"/>
      <c r="G215" s="11"/>
      <c r="H215" s="49">
        <f t="shared" si="7"/>
        <v>0</v>
      </c>
    </row>
    <row r="216" spans="1:8" ht="12.75">
      <c r="A216" s="97">
        <v>179</v>
      </c>
      <c r="B216" s="25"/>
      <c r="C216" s="5"/>
      <c r="D216" s="18"/>
      <c r="E216" s="5"/>
      <c r="F216" s="11"/>
      <c r="G216" s="11"/>
      <c r="H216" s="49">
        <f t="shared" si="7"/>
        <v>0</v>
      </c>
    </row>
    <row r="217" spans="1:8" ht="12.75">
      <c r="A217" s="47">
        <v>180</v>
      </c>
      <c r="B217" s="25"/>
      <c r="C217" s="5"/>
      <c r="D217" s="18"/>
      <c r="E217" s="5"/>
      <c r="F217" s="11"/>
      <c r="G217" s="11"/>
      <c r="H217" s="49">
        <f t="shared" si="7"/>
        <v>0</v>
      </c>
    </row>
    <row r="218" spans="1:8" ht="12.75">
      <c r="A218" s="97">
        <v>181</v>
      </c>
      <c r="B218" s="36"/>
      <c r="C218" s="5"/>
      <c r="D218" s="18"/>
      <c r="E218" s="5"/>
      <c r="F218" s="11"/>
      <c r="G218" s="11"/>
      <c r="H218" s="49">
        <f t="shared" si="7"/>
        <v>0</v>
      </c>
    </row>
    <row r="219" spans="1:8" ht="12.75">
      <c r="A219" s="47">
        <v>182</v>
      </c>
      <c r="B219" s="25"/>
      <c r="C219" s="5"/>
      <c r="D219" s="18"/>
      <c r="E219" s="5"/>
      <c r="F219" s="11"/>
      <c r="G219" s="11"/>
      <c r="H219" s="49">
        <f t="shared" si="7"/>
        <v>0</v>
      </c>
    </row>
    <row r="220" spans="1:8" ht="12.75">
      <c r="A220" s="97">
        <v>183</v>
      </c>
      <c r="B220" s="25"/>
      <c r="C220" s="5"/>
      <c r="D220" s="18"/>
      <c r="E220" s="5"/>
      <c r="F220" s="11"/>
      <c r="G220" s="11"/>
      <c r="H220" s="49">
        <f t="shared" si="7"/>
        <v>0</v>
      </c>
    </row>
    <row r="221" spans="1:8" ht="12.75">
      <c r="A221" s="47">
        <v>184</v>
      </c>
      <c r="B221" s="25"/>
      <c r="C221" s="5"/>
      <c r="D221" s="18"/>
      <c r="E221" s="5"/>
      <c r="F221" s="11"/>
      <c r="G221" s="11"/>
      <c r="H221" s="49">
        <f t="shared" si="7"/>
        <v>0</v>
      </c>
    </row>
    <row r="222" spans="1:8" ht="12.75">
      <c r="A222" s="97">
        <v>185</v>
      </c>
      <c r="B222" s="25"/>
      <c r="C222" s="5"/>
      <c r="D222" s="18"/>
      <c r="E222" s="5"/>
      <c r="F222" s="11"/>
      <c r="G222" s="11"/>
      <c r="H222" s="49">
        <f t="shared" si="7"/>
        <v>0</v>
      </c>
    </row>
    <row r="223" spans="1:8" ht="12.75">
      <c r="A223" s="47">
        <v>186</v>
      </c>
      <c r="B223" s="25"/>
      <c r="C223" s="5"/>
      <c r="D223" s="18"/>
      <c r="E223" s="5"/>
      <c r="F223" s="11"/>
      <c r="G223" s="11"/>
      <c r="H223" s="49">
        <f t="shared" si="7"/>
        <v>0</v>
      </c>
    </row>
    <row r="224" spans="1:8" ht="12.75">
      <c r="A224" s="97">
        <v>187</v>
      </c>
      <c r="B224" s="25"/>
      <c r="C224" s="5"/>
      <c r="D224" s="18"/>
      <c r="E224" s="5"/>
      <c r="F224" s="11"/>
      <c r="G224" s="11"/>
      <c r="H224" s="49">
        <f t="shared" si="7"/>
        <v>0</v>
      </c>
    </row>
    <row r="225" spans="1:8" ht="12.75">
      <c r="A225" s="47">
        <v>188</v>
      </c>
      <c r="B225" s="25"/>
      <c r="C225" s="5"/>
      <c r="D225" s="18"/>
      <c r="E225" s="5"/>
      <c r="F225" s="11"/>
      <c r="G225" s="11"/>
      <c r="H225" s="49">
        <f t="shared" si="7"/>
        <v>0</v>
      </c>
    </row>
    <row r="226" spans="1:8" ht="12.75">
      <c r="A226" s="97">
        <v>189</v>
      </c>
      <c r="B226" s="25"/>
      <c r="C226" s="5"/>
      <c r="D226" s="18"/>
      <c r="E226" s="5"/>
      <c r="F226" s="11"/>
      <c r="G226" s="11"/>
      <c r="H226" s="49">
        <f t="shared" si="7"/>
        <v>0</v>
      </c>
    </row>
    <row r="227" spans="1:8" ht="12.75">
      <c r="A227" s="47">
        <v>190</v>
      </c>
      <c r="B227" s="25"/>
      <c r="C227" s="5"/>
      <c r="D227" s="18"/>
      <c r="E227" s="5"/>
      <c r="F227" s="11"/>
      <c r="G227" s="11"/>
      <c r="H227" s="49">
        <f t="shared" si="7"/>
        <v>0</v>
      </c>
    </row>
    <row r="228" spans="1:8" ht="12.75">
      <c r="A228" s="97">
        <v>191</v>
      </c>
      <c r="B228" s="25"/>
      <c r="C228" s="5"/>
      <c r="D228" s="18"/>
      <c r="E228" s="5"/>
      <c r="F228" s="11"/>
      <c r="G228" s="11"/>
      <c r="H228" s="49">
        <f t="shared" si="7"/>
        <v>0</v>
      </c>
    </row>
    <row r="229" spans="1:8" ht="12.75">
      <c r="A229" s="47">
        <v>192</v>
      </c>
      <c r="B229" s="25"/>
      <c r="C229" s="5"/>
      <c r="D229" s="18"/>
      <c r="E229" s="5"/>
      <c r="F229" s="11"/>
      <c r="G229" s="11"/>
      <c r="H229" s="49">
        <f t="shared" si="7"/>
        <v>0</v>
      </c>
    </row>
    <row r="230" spans="1:8" ht="12.75">
      <c r="A230" s="97">
        <v>193</v>
      </c>
      <c r="B230" s="25"/>
      <c r="C230" s="5"/>
      <c r="D230" s="18"/>
      <c r="E230" s="5"/>
      <c r="F230" s="11"/>
      <c r="G230" s="11"/>
      <c r="H230" s="49">
        <f>F230-G230</f>
        <v>0</v>
      </c>
    </row>
    <row r="231" spans="1:8" ht="12.75">
      <c r="A231" s="47">
        <v>194</v>
      </c>
      <c r="B231" s="25"/>
      <c r="C231" s="5"/>
      <c r="D231" s="18"/>
      <c r="E231" s="5"/>
      <c r="F231" s="11"/>
      <c r="G231" s="11"/>
      <c r="H231" s="49">
        <f>F231-G231</f>
        <v>0</v>
      </c>
    </row>
    <row r="232" spans="1:8" ht="12.75">
      <c r="A232" s="97">
        <v>195</v>
      </c>
      <c r="B232" s="25"/>
      <c r="C232" s="5"/>
      <c r="D232" s="18"/>
      <c r="E232" s="5"/>
      <c r="F232" s="11"/>
      <c r="G232" s="11"/>
      <c r="H232" s="49">
        <f>F232-G232</f>
        <v>0</v>
      </c>
    </row>
    <row r="233" spans="1:8" ht="12.75">
      <c r="A233" s="47">
        <v>196</v>
      </c>
      <c r="B233" s="25"/>
      <c r="C233" s="5"/>
      <c r="D233" s="18"/>
      <c r="E233" s="5"/>
      <c r="F233" s="11"/>
      <c r="G233" s="11"/>
      <c r="H233" s="49">
        <f>F233-G233</f>
        <v>0</v>
      </c>
    </row>
    <row r="234" spans="1:8" ht="13.5" thickBot="1">
      <c r="A234" s="53">
        <v>197</v>
      </c>
      <c r="B234" s="26"/>
      <c r="C234" s="28"/>
      <c r="D234" s="125"/>
      <c r="E234" s="28"/>
      <c r="F234" s="22"/>
      <c r="G234" s="22"/>
      <c r="H234" s="109">
        <f>F234-G234</f>
        <v>0</v>
      </c>
    </row>
    <row r="235" spans="1:8" ht="13.5" thickBot="1">
      <c r="A235" s="235" t="s">
        <v>418</v>
      </c>
      <c r="B235" s="236"/>
      <c r="C235" s="236"/>
      <c r="D235" s="237"/>
      <c r="E235" s="57">
        <f>SUM(E38:E234)</f>
        <v>0</v>
      </c>
      <c r="F235" s="57">
        <f>SUM(F38:F234)</f>
        <v>0</v>
      </c>
      <c r="G235" s="57">
        <f>SUM(G38:G234)</f>
        <v>0</v>
      </c>
      <c r="H235" s="126">
        <f>SUM(H38:H234)</f>
        <v>0</v>
      </c>
    </row>
    <row r="236" spans="1:8" ht="13.5" thickBot="1">
      <c r="A236" s="226">
        <v>1114</v>
      </c>
      <c r="B236" s="227"/>
      <c r="C236" s="227"/>
      <c r="D236" s="227"/>
      <c r="E236" s="227"/>
      <c r="F236" s="227"/>
      <c r="G236" s="227"/>
      <c r="H236" s="228"/>
    </row>
    <row r="237" spans="1:8" ht="12.75">
      <c r="A237" s="158">
        <v>1</v>
      </c>
      <c r="B237" s="122"/>
      <c r="C237" s="115"/>
      <c r="D237" s="115"/>
      <c r="E237" s="116"/>
      <c r="F237" s="120"/>
      <c r="G237" s="120"/>
      <c r="H237" s="159">
        <f>F237-G237</f>
        <v>0</v>
      </c>
    </row>
    <row r="238" spans="1:8" ht="12.75">
      <c r="A238" s="160">
        <v>2</v>
      </c>
      <c r="B238" s="12"/>
      <c r="C238" s="117"/>
      <c r="D238" s="117"/>
      <c r="E238" s="1"/>
      <c r="F238" s="13"/>
      <c r="G238" s="13"/>
      <c r="H238" s="159">
        <f aca="true" t="shared" si="8" ref="H238:H243">F238-G238</f>
        <v>0</v>
      </c>
    </row>
    <row r="239" spans="1:8" ht="12.75">
      <c r="A239" s="158">
        <v>3</v>
      </c>
      <c r="B239" s="12"/>
      <c r="C239" s="117"/>
      <c r="D239" s="117"/>
      <c r="E239" s="1"/>
      <c r="F239" s="13"/>
      <c r="G239" s="13"/>
      <c r="H239" s="159">
        <f t="shared" si="8"/>
        <v>0</v>
      </c>
    </row>
    <row r="240" spans="1:8" ht="12.75">
      <c r="A240" s="160">
        <v>4</v>
      </c>
      <c r="B240" s="12"/>
      <c r="C240" s="117"/>
      <c r="D240" s="117"/>
      <c r="E240" s="1"/>
      <c r="F240" s="13"/>
      <c r="G240" s="13"/>
      <c r="H240" s="159">
        <f t="shared" si="8"/>
        <v>0</v>
      </c>
    </row>
    <row r="241" spans="1:8" ht="12.75">
      <c r="A241" s="158">
        <v>5</v>
      </c>
      <c r="B241" s="124"/>
      <c r="C241" s="117"/>
      <c r="D241" s="117"/>
      <c r="E241" s="1"/>
      <c r="F241" s="13"/>
      <c r="G241" s="13"/>
      <c r="H241" s="159">
        <f t="shared" si="8"/>
        <v>0</v>
      </c>
    </row>
    <row r="242" spans="1:8" ht="12.75">
      <c r="A242" s="160">
        <v>6</v>
      </c>
      <c r="B242" s="12"/>
      <c r="C242" s="117"/>
      <c r="D242" s="117"/>
      <c r="E242" s="1"/>
      <c r="F242" s="13"/>
      <c r="G242" s="13"/>
      <c r="H242" s="159">
        <f t="shared" si="8"/>
        <v>0</v>
      </c>
    </row>
    <row r="243" spans="1:8" ht="13.5" thickBot="1">
      <c r="A243" s="161">
        <v>7</v>
      </c>
      <c r="B243" s="123"/>
      <c r="C243" s="118"/>
      <c r="D243" s="118"/>
      <c r="E243" s="119"/>
      <c r="F243" s="121"/>
      <c r="G243" s="121"/>
      <c r="H243" s="162">
        <f t="shared" si="8"/>
        <v>0</v>
      </c>
    </row>
    <row r="244" spans="1:8" ht="13.5" thickBot="1">
      <c r="A244" s="261" t="s">
        <v>418</v>
      </c>
      <c r="B244" s="262"/>
      <c r="C244" s="262"/>
      <c r="D244" s="263"/>
      <c r="E244" s="104">
        <f>SUM(E237:E243)</f>
        <v>0</v>
      </c>
      <c r="F244" s="127">
        <f>SUM(F237:F243)</f>
        <v>0</v>
      </c>
      <c r="G244" s="127">
        <f>SUM(G237:G243)</f>
        <v>0</v>
      </c>
      <c r="H244" s="128">
        <f>SUM(H237:H243)</f>
        <v>0</v>
      </c>
    </row>
    <row r="245" spans="1:8" ht="13.5" thickBot="1">
      <c r="A245" s="226">
        <v>1511</v>
      </c>
      <c r="B245" s="227"/>
      <c r="C245" s="227"/>
      <c r="D245" s="227"/>
      <c r="E245" s="227"/>
      <c r="F245" s="227"/>
      <c r="G245" s="227"/>
      <c r="H245" s="228"/>
    </row>
    <row r="246" spans="1:8" ht="12.75">
      <c r="A246" s="158">
        <v>1</v>
      </c>
      <c r="B246" s="122"/>
      <c r="C246" s="115"/>
      <c r="D246" s="115"/>
      <c r="E246" s="116"/>
      <c r="F246" s="132"/>
      <c r="G246" s="120"/>
      <c r="H246" s="159">
        <f>F246*G246</f>
        <v>0</v>
      </c>
    </row>
    <row r="247" spans="1:8" ht="12.75">
      <c r="A247" s="158">
        <v>2</v>
      </c>
      <c r="B247" s="122"/>
      <c r="C247" s="115"/>
      <c r="D247" s="115"/>
      <c r="E247" s="116"/>
      <c r="F247" s="132"/>
      <c r="G247" s="120"/>
      <c r="H247" s="159">
        <f>F247*G247</f>
        <v>0</v>
      </c>
    </row>
    <row r="248" spans="1:8" ht="12.75">
      <c r="A248" s="158">
        <v>3</v>
      </c>
      <c r="B248" s="122"/>
      <c r="C248" s="115"/>
      <c r="D248" s="115"/>
      <c r="E248" s="116"/>
      <c r="F248" s="132"/>
      <c r="G248" s="120"/>
      <c r="H248" s="159">
        <v>0</v>
      </c>
    </row>
    <row r="249" spans="1:8" ht="13.5" thickBot="1">
      <c r="A249" s="241" t="s">
        <v>418</v>
      </c>
      <c r="B249" s="242"/>
      <c r="C249" s="242"/>
      <c r="D249" s="243"/>
      <c r="E249" s="133"/>
      <c r="F249" s="134">
        <f>SUM(F246:F248)</f>
        <v>0</v>
      </c>
      <c r="G249" s="135"/>
      <c r="H249" s="163">
        <f>SUM(H246:H248)</f>
        <v>0</v>
      </c>
    </row>
    <row r="250" spans="1:8" ht="13.5" thickBot="1">
      <c r="A250" s="226">
        <v>1512</v>
      </c>
      <c r="B250" s="227"/>
      <c r="C250" s="227"/>
      <c r="D250" s="227"/>
      <c r="E250" s="227"/>
      <c r="F250" s="227"/>
      <c r="G250" s="227"/>
      <c r="H250" s="228"/>
    </row>
    <row r="251" spans="1:8" ht="12.75">
      <c r="A251" s="144">
        <v>1</v>
      </c>
      <c r="B251" s="136"/>
      <c r="C251" s="136"/>
      <c r="D251" s="136"/>
      <c r="E251" s="136"/>
      <c r="F251" s="120"/>
      <c r="G251" s="120"/>
      <c r="H251" s="159">
        <v>0</v>
      </c>
    </row>
    <row r="252" spans="1:8" ht="13.5" thickBot="1">
      <c r="A252" s="241" t="s">
        <v>418</v>
      </c>
      <c r="B252" s="242"/>
      <c r="C252" s="242"/>
      <c r="D252" s="243"/>
      <c r="E252" s="137"/>
      <c r="F252" s="135">
        <v>0</v>
      </c>
      <c r="G252" s="135"/>
      <c r="H252" s="163">
        <v>0</v>
      </c>
    </row>
    <row r="253" spans="1:8" ht="11.25" customHeight="1" thickBot="1">
      <c r="A253" s="226">
        <v>1812</v>
      </c>
      <c r="B253" s="227"/>
      <c r="C253" s="227"/>
      <c r="D253" s="227"/>
      <c r="E253" s="227"/>
      <c r="F253" s="227"/>
      <c r="G253" s="227"/>
      <c r="H253" s="228"/>
    </row>
    <row r="254" spans="1:8" ht="12.75">
      <c r="A254" s="158">
        <v>1</v>
      </c>
      <c r="B254" s="122"/>
      <c r="C254" s="115"/>
      <c r="D254" s="115"/>
      <c r="E254" s="116"/>
      <c r="F254" s="120"/>
      <c r="G254" s="120"/>
      <c r="H254" s="159">
        <f>F254*G254</f>
        <v>0</v>
      </c>
    </row>
    <row r="255" spans="1:8" ht="13.5" thickBot="1">
      <c r="A255" s="241" t="s">
        <v>418</v>
      </c>
      <c r="B255" s="242"/>
      <c r="C255" s="242"/>
      <c r="D255" s="243"/>
      <c r="E255" s="138"/>
      <c r="F255" s="139">
        <f>F254</f>
        <v>0</v>
      </c>
      <c r="G255" s="139">
        <f>G254</f>
        <v>0</v>
      </c>
      <c r="H255" s="164">
        <f>H254</f>
        <v>0</v>
      </c>
    </row>
    <row r="256" spans="1:8" ht="13.5" thickBot="1">
      <c r="A256" s="226" t="s">
        <v>781</v>
      </c>
      <c r="B256" s="227"/>
      <c r="C256" s="227"/>
      <c r="D256" s="227"/>
      <c r="E256" s="227"/>
      <c r="F256" s="227"/>
      <c r="G256" s="227"/>
      <c r="H256" s="228"/>
    </row>
    <row r="257" spans="1:8" ht="12.75">
      <c r="A257" s="165"/>
      <c r="B257" s="244" t="s">
        <v>783</v>
      </c>
      <c r="C257" s="245"/>
      <c r="D257" s="140"/>
      <c r="E257" s="140" t="s">
        <v>782</v>
      </c>
      <c r="F257" s="141"/>
      <c r="G257" s="141">
        <v>0</v>
      </c>
      <c r="H257" s="166"/>
    </row>
    <row r="258" spans="1:8" ht="13.5" thickBot="1">
      <c r="A258" s="129"/>
      <c r="B258" s="130"/>
      <c r="C258" s="130"/>
      <c r="D258" s="131"/>
      <c r="E258" s="85"/>
      <c r="F258" s="86"/>
      <c r="G258" s="86"/>
      <c r="H258" s="87"/>
    </row>
    <row r="259" spans="1:8" ht="13.5" thickBot="1">
      <c r="A259" s="238" t="s">
        <v>358</v>
      </c>
      <c r="B259" s="239"/>
      <c r="C259" s="239"/>
      <c r="D259" s="240"/>
      <c r="E259" s="142">
        <f>E9+E16+E33+E235+E244</f>
        <v>0</v>
      </c>
      <c r="F259" s="145">
        <f>F9+F16+F33+F235+F244+F36</f>
        <v>0</v>
      </c>
      <c r="G259" s="145">
        <f>G9+G16+G33+G235+G244+G36</f>
        <v>0</v>
      </c>
      <c r="H259" s="146">
        <f>H9+H16+H33+H235+H244+H36</f>
        <v>0</v>
      </c>
    </row>
    <row r="260" spans="1:8" ht="12.75">
      <c r="A260" s="148"/>
      <c r="B260" s="149"/>
      <c r="C260" s="149"/>
      <c r="D260" s="149"/>
      <c r="E260" s="150"/>
      <c r="F260" s="151"/>
      <c r="G260" s="151"/>
      <c r="H260" s="152"/>
    </row>
    <row r="261" spans="1:8" ht="12.75">
      <c r="A261" s="153"/>
      <c r="B261" s="147">
        <v>1013</v>
      </c>
      <c r="C261" s="147"/>
      <c r="D261" s="147" t="s">
        <v>417</v>
      </c>
      <c r="E261" s="112"/>
      <c r="F261" s="113">
        <f>F16</f>
        <v>0</v>
      </c>
      <c r="G261" s="113">
        <f>G16</f>
        <v>0</v>
      </c>
      <c r="H261" s="114">
        <f>F261-G261</f>
        <v>0</v>
      </c>
    </row>
    <row r="262" spans="1:8" ht="12.75">
      <c r="A262" s="153"/>
      <c r="B262" s="147">
        <v>1011</v>
      </c>
      <c r="C262" s="147"/>
      <c r="D262" s="147" t="s">
        <v>417</v>
      </c>
      <c r="E262" s="112"/>
      <c r="F262" s="113">
        <f>F9</f>
        <v>0</v>
      </c>
      <c r="G262" s="113">
        <f>G9</f>
        <v>0</v>
      </c>
      <c r="H262" s="114">
        <f aca="true" t="shared" si="9" ref="H262:H270">F262-G262</f>
        <v>0</v>
      </c>
    </row>
    <row r="263" spans="1:8" ht="12.75">
      <c r="A263" s="153"/>
      <c r="B263" s="147">
        <v>1014</v>
      </c>
      <c r="C263" s="147"/>
      <c r="D263" s="147" t="s">
        <v>417</v>
      </c>
      <c r="E263" s="112"/>
      <c r="F263" s="113">
        <f>F33</f>
        <v>0</v>
      </c>
      <c r="G263" s="113">
        <f>G33</f>
        <v>0</v>
      </c>
      <c r="H263" s="114">
        <f t="shared" si="9"/>
        <v>0</v>
      </c>
    </row>
    <row r="264" spans="1:8" ht="12.75" customHeight="1">
      <c r="A264" s="153"/>
      <c r="B264" s="147">
        <v>1018</v>
      </c>
      <c r="C264" s="147"/>
      <c r="D264" s="147" t="s">
        <v>417</v>
      </c>
      <c r="E264" s="112"/>
      <c r="F264" s="113">
        <f>F36</f>
        <v>0</v>
      </c>
      <c r="G264" s="113">
        <f>G36</f>
        <v>0</v>
      </c>
      <c r="H264" s="114">
        <f t="shared" si="9"/>
        <v>0</v>
      </c>
    </row>
    <row r="265" spans="1:8" ht="15.75" customHeight="1">
      <c r="A265" s="153"/>
      <c r="B265" s="147">
        <v>1113</v>
      </c>
      <c r="C265" s="147"/>
      <c r="D265" s="147" t="s">
        <v>417</v>
      </c>
      <c r="E265" s="112"/>
      <c r="F265" s="113">
        <f>F235</f>
        <v>0</v>
      </c>
      <c r="G265" s="113">
        <f>G235</f>
        <v>0</v>
      </c>
      <c r="H265" s="114">
        <f t="shared" si="9"/>
        <v>0</v>
      </c>
    </row>
    <row r="266" spans="1:8" ht="15.75" customHeight="1">
      <c r="A266" s="153"/>
      <c r="B266" s="147">
        <v>1114</v>
      </c>
      <c r="C266" s="147"/>
      <c r="D266" s="147" t="s">
        <v>417</v>
      </c>
      <c r="E266" s="112"/>
      <c r="F266" s="113">
        <f>F244</f>
        <v>0</v>
      </c>
      <c r="G266" s="113">
        <f>G244</f>
        <v>0</v>
      </c>
      <c r="H266" s="114">
        <f t="shared" si="9"/>
        <v>0</v>
      </c>
    </row>
    <row r="267" spans="1:8" ht="15.75" customHeight="1">
      <c r="A267" s="153"/>
      <c r="B267" s="147">
        <v>1511</v>
      </c>
      <c r="C267" s="147"/>
      <c r="D267" s="147" t="s">
        <v>417</v>
      </c>
      <c r="E267" s="112"/>
      <c r="F267" s="113">
        <f>H249</f>
        <v>0</v>
      </c>
      <c r="G267" s="113"/>
      <c r="H267" s="114">
        <f t="shared" si="9"/>
        <v>0</v>
      </c>
    </row>
    <row r="268" spans="1:8" ht="15.75" customHeight="1">
      <c r="A268" s="153"/>
      <c r="B268" s="147">
        <v>1512</v>
      </c>
      <c r="C268" s="147"/>
      <c r="D268" s="147" t="s">
        <v>417</v>
      </c>
      <c r="E268" s="112"/>
      <c r="F268" s="113">
        <f>H252</f>
        <v>0</v>
      </c>
      <c r="G268" s="113"/>
      <c r="H268" s="114">
        <f t="shared" si="9"/>
        <v>0</v>
      </c>
    </row>
    <row r="269" spans="1:8" ht="15.75" customHeight="1">
      <c r="A269" s="153"/>
      <c r="B269" s="147">
        <v>1812</v>
      </c>
      <c r="C269" s="147"/>
      <c r="D269" s="147" t="s">
        <v>417</v>
      </c>
      <c r="E269" s="112"/>
      <c r="F269" s="113">
        <f>H255</f>
        <v>0</v>
      </c>
      <c r="G269" s="113"/>
      <c r="H269" s="114">
        <f t="shared" si="9"/>
        <v>0</v>
      </c>
    </row>
    <row r="270" spans="1:8" ht="15.75" customHeight="1">
      <c r="A270" s="153"/>
      <c r="B270" s="147" t="s">
        <v>781</v>
      </c>
      <c r="C270" s="147"/>
      <c r="D270" s="147" t="s">
        <v>417</v>
      </c>
      <c r="E270" s="112"/>
      <c r="F270" s="113">
        <v>0</v>
      </c>
      <c r="G270" s="113"/>
      <c r="H270" s="114">
        <f t="shared" si="9"/>
        <v>0</v>
      </c>
    </row>
    <row r="271" spans="1:8" ht="13.5" thickBot="1">
      <c r="A271" s="224" t="s">
        <v>358</v>
      </c>
      <c r="B271" s="225"/>
      <c r="C271" s="155"/>
      <c r="D271" s="155"/>
      <c r="E271" s="154"/>
      <c r="F271" s="156">
        <f>SUM(F261:F270)</f>
        <v>0</v>
      </c>
      <c r="G271" s="156">
        <f>SUM(G261:G270)</f>
        <v>0</v>
      </c>
      <c r="H271" s="157">
        <f>SUM(H261:H270)</f>
        <v>0</v>
      </c>
    </row>
    <row r="272" spans="1:8" ht="12.75">
      <c r="A272" s="91"/>
      <c r="B272" s="91"/>
      <c r="C272" s="92"/>
      <c r="D272" s="92"/>
      <c r="E272" s="91"/>
      <c r="F272" s="93"/>
      <c r="G272" s="93"/>
      <c r="H272" s="93"/>
    </row>
    <row r="273" spans="1:8" ht="12.75">
      <c r="A273" s="91"/>
      <c r="B273" s="91"/>
      <c r="C273" s="92"/>
      <c r="D273" s="103"/>
      <c r="E273" s="91"/>
      <c r="F273" s="93"/>
      <c r="G273" s="93"/>
      <c r="H273" s="93"/>
    </row>
    <row r="274" spans="2:5" ht="12.75">
      <c r="B274" s="106"/>
      <c r="C274" s="105"/>
      <c r="D274" s="103"/>
      <c r="E274" s="105"/>
    </row>
    <row r="275" spans="2:8" ht="12.75">
      <c r="B275" s="17" t="s">
        <v>785</v>
      </c>
      <c r="H275" s="17" t="s">
        <v>786</v>
      </c>
    </row>
  </sheetData>
  <sheetProtection/>
  <mergeCells count="26">
    <mergeCell ref="A250:H250"/>
    <mergeCell ref="A252:D252"/>
    <mergeCell ref="A253:H253"/>
    <mergeCell ref="A255:D255"/>
    <mergeCell ref="G2:H2"/>
    <mergeCell ref="A3:H3"/>
    <mergeCell ref="A4:H4"/>
    <mergeCell ref="A244:D244"/>
    <mergeCell ref="A34:H34"/>
    <mergeCell ref="A36:D36"/>
    <mergeCell ref="A5:H5"/>
    <mergeCell ref="A7:H7"/>
    <mergeCell ref="A9:D9"/>
    <mergeCell ref="A10:H10"/>
    <mergeCell ref="B16:D16"/>
    <mergeCell ref="A17:H17"/>
    <mergeCell ref="A271:B271"/>
    <mergeCell ref="A236:H236"/>
    <mergeCell ref="A33:D33"/>
    <mergeCell ref="A37:H37"/>
    <mergeCell ref="A235:D235"/>
    <mergeCell ref="A259:D259"/>
    <mergeCell ref="A245:H245"/>
    <mergeCell ref="A249:D249"/>
    <mergeCell ref="A256:H256"/>
    <mergeCell ref="B257:C25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8" r:id="rId1"/>
  <headerFooter differentFirst="1" scaleWithDoc="0" alignWithMargins="0">
    <oddHeader>&amp;RПродовження Додатку 1</oddHeader>
    <oddFooter>&amp;R&amp;P</oddFooter>
    <firstFooter>&amp;R1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8"/>
  <sheetViews>
    <sheetView view="pageBreakPreview" zoomScale="142" zoomScaleSheetLayoutView="142" zoomScalePageLayoutView="0" workbookViewId="0" topLeftCell="A82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10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 customHeight="1">
      <c r="A7" s="303" t="s">
        <v>380</v>
      </c>
      <c r="B7" s="303"/>
      <c r="C7" s="303"/>
      <c r="D7" s="303"/>
      <c r="E7" s="303"/>
      <c r="F7" s="303"/>
      <c r="G7" s="303"/>
      <c r="H7" s="303"/>
    </row>
    <row r="8" spans="1:8" ht="12.75" customHeight="1">
      <c r="A8" s="303" t="s">
        <v>375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259</v>
      </c>
      <c r="C13" s="5"/>
      <c r="D13" s="5">
        <v>10310001</v>
      </c>
      <c r="E13" s="5">
        <v>1</v>
      </c>
      <c r="F13" s="11">
        <v>180647</v>
      </c>
      <c r="G13" s="11">
        <v>180646</v>
      </c>
      <c r="H13" s="49">
        <f>F13-G13</f>
        <v>1</v>
      </c>
    </row>
    <row r="14" spans="1:8" ht="12.75">
      <c r="A14" s="47">
        <f aca="true" t="shared" si="0" ref="A14:A24">1+A13</f>
        <v>2</v>
      </c>
      <c r="B14" s="25" t="s">
        <v>258</v>
      </c>
      <c r="C14" s="5"/>
      <c r="D14" s="5">
        <v>10310002</v>
      </c>
      <c r="E14" s="5">
        <v>1</v>
      </c>
      <c r="F14" s="11">
        <v>21185</v>
      </c>
      <c r="G14" s="11">
        <v>21184</v>
      </c>
      <c r="H14" s="49">
        <f aca="true" t="shared" si="1" ref="H14:H24">F14-G14</f>
        <v>1</v>
      </c>
    </row>
    <row r="15" spans="1:8" ht="12.75">
      <c r="A15" s="47">
        <f t="shared" si="0"/>
        <v>3</v>
      </c>
      <c r="B15" s="25" t="s">
        <v>257</v>
      </c>
      <c r="C15" s="5"/>
      <c r="D15" s="5">
        <v>10320001</v>
      </c>
      <c r="E15" s="5">
        <v>1</v>
      </c>
      <c r="F15" s="11">
        <v>14284</v>
      </c>
      <c r="G15" s="11">
        <v>7861.82</v>
      </c>
      <c r="H15" s="49">
        <f t="shared" si="1"/>
        <v>6422.18</v>
      </c>
    </row>
    <row r="16" spans="1:8" ht="12.75">
      <c r="A16" s="47">
        <f t="shared" si="0"/>
        <v>4</v>
      </c>
      <c r="B16" s="25" t="s">
        <v>256</v>
      </c>
      <c r="C16" s="5"/>
      <c r="D16" s="5">
        <v>10310005</v>
      </c>
      <c r="E16" s="5">
        <v>1</v>
      </c>
      <c r="F16" s="11">
        <v>55514</v>
      </c>
      <c r="G16" s="11">
        <v>55513</v>
      </c>
      <c r="H16" s="49">
        <f t="shared" si="1"/>
        <v>1</v>
      </c>
    </row>
    <row r="17" spans="1:8" ht="12.75">
      <c r="A17" s="47">
        <f t="shared" si="0"/>
        <v>5</v>
      </c>
      <c r="B17" s="25" t="s">
        <v>521</v>
      </c>
      <c r="C17" s="5"/>
      <c r="D17" s="5">
        <v>10310006</v>
      </c>
      <c r="E17" s="5">
        <v>1</v>
      </c>
      <c r="F17" s="11">
        <f>569169+40444</f>
        <v>609613</v>
      </c>
      <c r="G17" s="11">
        <v>581090.63</v>
      </c>
      <c r="H17" s="49">
        <f t="shared" si="1"/>
        <v>28522.369999999995</v>
      </c>
    </row>
    <row r="18" spans="1:8" ht="12.75">
      <c r="A18" s="47">
        <f t="shared" si="0"/>
        <v>6</v>
      </c>
      <c r="B18" s="25" t="s">
        <v>316</v>
      </c>
      <c r="C18" s="5"/>
      <c r="D18" s="5">
        <v>10310008</v>
      </c>
      <c r="E18" s="5">
        <v>1</v>
      </c>
      <c r="F18" s="11">
        <v>1403</v>
      </c>
      <c r="G18" s="11">
        <v>1402</v>
      </c>
      <c r="H18" s="49">
        <f t="shared" si="1"/>
        <v>1</v>
      </c>
    </row>
    <row r="19" spans="1:8" ht="12.75">
      <c r="A19" s="47">
        <f t="shared" si="0"/>
        <v>7</v>
      </c>
      <c r="B19" s="25" t="s">
        <v>522</v>
      </c>
      <c r="C19" s="5"/>
      <c r="D19" s="5">
        <v>10310009</v>
      </c>
      <c r="E19" s="5">
        <v>1</v>
      </c>
      <c r="F19" s="11">
        <v>618</v>
      </c>
      <c r="G19" s="11">
        <v>617</v>
      </c>
      <c r="H19" s="49">
        <f t="shared" si="1"/>
        <v>1</v>
      </c>
    </row>
    <row r="20" spans="1:8" ht="12.75">
      <c r="A20" s="47">
        <f t="shared" si="0"/>
        <v>8</v>
      </c>
      <c r="B20" s="25" t="s">
        <v>523</v>
      </c>
      <c r="C20" s="5"/>
      <c r="D20" s="5">
        <v>10310010</v>
      </c>
      <c r="E20" s="5">
        <v>1</v>
      </c>
      <c r="F20" s="11">
        <v>2152</v>
      </c>
      <c r="G20" s="11">
        <v>2151</v>
      </c>
      <c r="H20" s="49">
        <f t="shared" si="1"/>
        <v>1</v>
      </c>
    </row>
    <row r="21" spans="1:8" ht="12.75">
      <c r="A21" s="47">
        <f t="shared" si="0"/>
        <v>9</v>
      </c>
      <c r="B21" s="25" t="s">
        <v>705</v>
      </c>
      <c r="C21" s="5"/>
      <c r="D21" s="5">
        <v>10330001</v>
      </c>
      <c r="E21" s="5">
        <v>1</v>
      </c>
      <c r="F21" s="11">
        <v>1008</v>
      </c>
      <c r="G21" s="11">
        <v>1007</v>
      </c>
      <c r="H21" s="49">
        <f t="shared" si="1"/>
        <v>1</v>
      </c>
    </row>
    <row r="22" spans="1:8" ht="12.75">
      <c r="A22" s="47">
        <f t="shared" si="0"/>
        <v>10</v>
      </c>
      <c r="B22" s="25" t="s">
        <v>706</v>
      </c>
      <c r="C22" s="5"/>
      <c r="D22" s="5">
        <v>10310011</v>
      </c>
      <c r="E22" s="5">
        <v>1</v>
      </c>
      <c r="F22" s="11">
        <v>1123735.64</v>
      </c>
      <c r="G22" s="11">
        <v>47161.5</v>
      </c>
      <c r="H22" s="49">
        <f t="shared" si="1"/>
        <v>1076574.14</v>
      </c>
    </row>
    <row r="23" spans="1:8" ht="12.75">
      <c r="A23" s="47">
        <f t="shared" si="0"/>
        <v>11</v>
      </c>
      <c r="B23" s="25" t="s">
        <v>524</v>
      </c>
      <c r="C23" s="5"/>
      <c r="D23" s="5">
        <v>10310012</v>
      </c>
      <c r="E23" s="5">
        <v>1</v>
      </c>
      <c r="F23" s="11">
        <v>1225</v>
      </c>
      <c r="G23" s="11">
        <v>1224</v>
      </c>
      <c r="H23" s="49">
        <f t="shared" si="1"/>
        <v>1</v>
      </c>
    </row>
    <row r="24" spans="1:8" ht="12.75">
      <c r="A24" s="47">
        <f t="shared" si="0"/>
        <v>12</v>
      </c>
      <c r="B24" s="25" t="s">
        <v>2</v>
      </c>
      <c r="C24" s="5"/>
      <c r="D24" s="5">
        <v>10330002</v>
      </c>
      <c r="E24" s="5">
        <v>1</v>
      </c>
      <c r="F24" s="11">
        <v>36701</v>
      </c>
      <c r="G24" s="11">
        <v>36700</v>
      </c>
      <c r="H24" s="49">
        <f t="shared" si="1"/>
        <v>1</v>
      </c>
    </row>
    <row r="25" spans="1:8" ht="13.5" thickBot="1">
      <c r="A25" s="307" t="s">
        <v>418</v>
      </c>
      <c r="B25" s="308"/>
      <c r="C25" s="308"/>
      <c r="D25" s="308"/>
      <c r="E25" s="44">
        <f>SUM(E13:E24)</f>
        <v>12</v>
      </c>
      <c r="F25" s="45">
        <f>SUM(F13:F24)</f>
        <v>2048085.64</v>
      </c>
      <c r="G25" s="45">
        <f>SUM(G13:G24)</f>
        <v>936557.95</v>
      </c>
      <c r="H25" s="46">
        <f>SUM(H13:H24)</f>
        <v>1111527.69</v>
      </c>
    </row>
    <row r="26" spans="1:8" ht="12.75">
      <c r="A26" s="304">
        <v>1014</v>
      </c>
      <c r="B26" s="305"/>
      <c r="C26" s="305"/>
      <c r="D26" s="305"/>
      <c r="E26" s="305"/>
      <c r="F26" s="305"/>
      <c r="G26" s="305"/>
      <c r="H26" s="306"/>
    </row>
    <row r="27" spans="1:8" ht="12.75">
      <c r="A27" s="47">
        <v>1</v>
      </c>
      <c r="B27" s="25" t="s">
        <v>525</v>
      </c>
      <c r="C27" s="5"/>
      <c r="D27" s="5">
        <v>10480006</v>
      </c>
      <c r="E27" s="5">
        <v>1</v>
      </c>
      <c r="F27" s="11">
        <v>3031</v>
      </c>
      <c r="G27" s="11">
        <v>3030</v>
      </c>
      <c r="H27" s="49">
        <v>1</v>
      </c>
    </row>
    <row r="28" spans="1:8" ht="12.75">
      <c r="A28" s="47">
        <v>2</v>
      </c>
      <c r="B28" s="25" t="s">
        <v>526</v>
      </c>
      <c r="C28" s="5"/>
      <c r="D28" s="5">
        <v>10490029</v>
      </c>
      <c r="E28" s="5">
        <v>1</v>
      </c>
      <c r="F28" s="11">
        <v>809</v>
      </c>
      <c r="G28" s="11">
        <v>808</v>
      </c>
      <c r="H28" s="49">
        <v>1</v>
      </c>
    </row>
    <row r="29" spans="1:8" ht="12.75">
      <c r="A29" s="47">
        <v>3</v>
      </c>
      <c r="B29" s="25" t="s">
        <v>255</v>
      </c>
      <c r="C29" s="5"/>
      <c r="D29" s="5">
        <v>10470001</v>
      </c>
      <c r="E29" s="5">
        <v>1</v>
      </c>
      <c r="F29" s="11">
        <v>1004</v>
      </c>
      <c r="G29" s="11">
        <v>1003</v>
      </c>
      <c r="H29" s="49">
        <v>1</v>
      </c>
    </row>
    <row r="30" spans="1:8" ht="12.75">
      <c r="A30" s="47">
        <v>4</v>
      </c>
      <c r="B30" s="25" t="s">
        <v>65</v>
      </c>
      <c r="C30" s="5"/>
      <c r="D30" s="5">
        <v>10480015</v>
      </c>
      <c r="E30" s="5">
        <v>1</v>
      </c>
      <c r="F30" s="11">
        <v>3000</v>
      </c>
      <c r="G30" s="11">
        <v>1700</v>
      </c>
      <c r="H30" s="49">
        <v>1300</v>
      </c>
    </row>
    <row r="31" spans="1:8" ht="12.75">
      <c r="A31" s="47">
        <v>5</v>
      </c>
      <c r="B31" s="25" t="s">
        <v>707</v>
      </c>
      <c r="C31" s="5"/>
      <c r="D31" s="5" t="s">
        <v>254</v>
      </c>
      <c r="E31" s="5">
        <v>2</v>
      </c>
      <c r="F31" s="11">
        <v>176577.36</v>
      </c>
      <c r="G31" s="11">
        <v>7357.39</v>
      </c>
      <c r="H31" s="49">
        <v>169219.96999999997</v>
      </c>
    </row>
    <row r="32" spans="1:8" ht="12.75">
      <c r="A32" s="47">
        <v>6</v>
      </c>
      <c r="B32" s="25" t="s">
        <v>457</v>
      </c>
      <c r="C32" s="5"/>
      <c r="D32" s="5">
        <v>101580018</v>
      </c>
      <c r="E32" s="5">
        <v>1</v>
      </c>
      <c r="F32" s="11">
        <v>11034</v>
      </c>
      <c r="G32" s="11">
        <v>91.95</v>
      </c>
      <c r="H32" s="49">
        <v>10942.05</v>
      </c>
    </row>
    <row r="33" spans="1:8" ht="12.75">
      <c r="A33" s="47">
        <v>7</v>
      </c>
      <c r="B33" s="25" t="s">
        <v>458</v>
      </c>
      <c r="C33" s="5"/>
      <c r="D33" s="5" t="s">
        <v>253</v>
      </c>
      <c r="E33" s="5">
        <v>7</v>
      </c>
      <c r="F33" s="11">
        <v>68166</v>
      </c>
      <c r="G33" s="11">
        <v>568.05</v>
      </c>
      <c r="H33" s="49">
        <v>67597.95</v>
      </c>
    </row>
    <row r="34" spans="1:8" ht="12.75">
      <c r="A34" s="47">
        <v>8</v>
      </c>
      <c r="B34" s="25" t="s">
        <v>708</v>
      </c>
      <c r="C34" s="5"/>
      <c r="D34" s="5">
        <v>10490004</v>
      </c>
      <c r="E34" s="5">
        <v>1</v>
      </c>
      <c r="F34" s="11">
        <v>97</v>
      </c>
      <c r="G34" s="11">
        <v>96</v>
      </c>
      <c r="H34" s="49">
        <v>1</v>
      </c>
    </row>
    <row r="35" spans="1:8" ht="12.75">
      <c r="A35" s="47">
        <v>9</v>
      </c>
      <c r="B35" s="25" t="s">
        <v>487</v>
      </c>
      <c r="C35" s="5"/>
      <c r="D35" s="5">
        <v>10490005</v>
      </c>
      <c r="E35" s="5">
        <v>1</v>
      </c>
      <c r="F35" s="11">
        <v>190</v>
      </c>
      <c r="G35" s="11">
        <v>189</v>
      </c>
      <c r="H35" s="49">
        <v>1</v>
      </c>
    </row>
    <row r="36" spans="1:8" ht="12.75">
      <c r="A36" s="47">
        <v>10</v>
      </c>
      <c r="B36" s="25" t="s">
        <v>487</v>
      </c>
      <c r="C36" s="5"/>
      <c r="D36" s="5">
        <v>10490007</v>
      </c>
      <c r="E36" s="5">
        <v>1</v>
      </c>
      <c r="F36" s="11">
        <v>310</v>
      </c>
      <c r="G36" s="11">
        <v>309</v>
      </c>
      <c r="H36" s="49">
        <v>1</v>
      </c>
    </row>
    <row r="37" spans="1:8" ht="12.75">
      <c r="A37" s="47">
        <v>11</v>
      </c>
      <c r="B37" s="25" t="s">
        <v>475</v>
      </c>
      <c r="C37" s="5"/>
      <c r="D37" s="5">
        <v>10490010</v>
      </c>
      <c r="E37" s="5">
        <v>1</v>
      </c>
      <c r="F37" s="11">
        <v>216</v>
      </c>
      <c r="G37" s="11">
        <v>215</v>
      </c>
      <c r="H37" s="49">
        <v>1</v>
      </c>
    </row>
    <row r="38" spans="1:8" ht="12.75">
      <c r="A38" s="47">
        <v>12</v>
      </c>
      <c r="B38" s="25" t="s">
        <v>709</v>
      </c>
      <c r="C38" s="5"/>
      <c r="D38" s="5">
        <v>10490028</v>
      </c>
      <c r="E38" s="5">
        <v>1</v>
      </c>
      <c r="F38" s="11">
        <v>1379</v>
      </c>
      <c r="G38" s="11">
        <v>1378</v>
      </c>
      <c r="H38" s="49">
        <v>1</v>
      </c>
    </row>
    <row r="39" spans="1:8" ht="12.75">
      <c r="A39" s="47">
        <v>13</v>
      </c>
      <c r="B39" s="25" t="s">
        <v>527</v>
      </c>
      <c r="C39" s="5"/>
      <c r="D39" s="5">
        <v>10490015</v>
      </c>
      <c r="E39" s="5">
        <v>1</v>
      </c>
      <c r="F39" s="11">
        <v>201</v>
      </c>
      <c r="G39" s="11">
        <v>200</v>
      </c>
      <c r="H39" s="49">
        <v>1</v>
      </c>
    </row>
    <row r="40" spans="1:8" ht="12.75">
      <c r="A40" s="47">
        <v>14</v>
      </c>
      <c r="B40" s="25" t="s">
        <v>710</v>
      </c>
      <c r="C40" s="5"/>
      <c r="D40" s="5">
        <v>10490016</v>
      </c>
      <c r="E40" s="5">
        <v>1</v>
      </c>
      <c r="F40" s="11">
        <v>227</v>
      </c>
      <c r="G40" s="11">
        <v>226</v>
      </c>
      <c r="H40" s="49">
        <v>1</v>
      </c>
    </row>
    <row r="41" spans="1:8" ht="12.75">
      <c r="A41" s="47">
        <v>15</v>
      </c>
      <c r="B41" s="25" t="s">
        <v>247</v>
      </c>
      <c r="C41" s="5"/>
      <c r="D41" s="5">
        <v>10490017</v>
      </c>
      <c r="E41" s="5">
        <v>1</v>
      </c>
      <c r="F41" s="11">
        <v>495</v>
      </c>
      <c r="G41" s="11">
        <v>494</v>
      </c>
      <c r="H41" s="49">
        <v>1</v>
      </c>
    </row>
    <row r="42" spans="1:8" ht="51">
      <c r="A42" s="47">
        <v>16</v>
      </c>
      <c r="B42" s="36" t="s">
        <v>528</v>
      </c>
      <c r="C42" s="5"/>
      <c r="D42" s="5">
        <v>10480005</v>
      </c>
      <c r="E42" s="5">
        <v>1</v>
      </c>
      <c r="F42" s="11">
        <v>25255</v>
      </c>
      <c r="G42" s="11">
        <v>25254</v>
      </c>
      <c r="H42" s="49">
        <v>1</v>
      </c>
    </row>
    <row r="43" spans="1:8" ht="12.75">
      <c r="A43" s="47">
        <v>17</v>
      </c>
      <c r="B43" s="25" t="s">
        <v>529</v>
      </c>
      <c r="C43" s="5"/>
      <c r="D43" s="5">
        <v>10490030</v>
      </c>
      <c r="E43" s="5">
        <v>1</v>
      </c>
      <c r="F43" s="11">
        <v>1233</v>
      </c>
      <c r="G43" s="11">
        <v>1232</v>
      </c>
      <c r="H43" s="49">
        <v>1</v>
      </c>
    </row>
    <row r="44" spans="1:8" ht="25.5">
      <c r="A44" s="47">
        <v>18</v>
      </c>
      <c r="B44" s="36" t="s">
        <v>530</v>
      </c>
      <c r="C44" s="5"/>
      <c r="D44" s="5">
        <v>10490031</v>
      </c>
      <c r="E44" s="5">
        <v>1</v>
      </c>
      <c r="F44" s="11">
        <v>2153</v>
      </c>
      <c r="G44" s="11">
        <v>2152</v>
      </c>
      <c r="H44" s="49">
        <v>1</v>
      </c>
    </row>
    <row r="45" spans="1:8" ht="25.5">
      <c r="A45" s="47">
        <v>19</v>
      </c>
      <c r="B45" s="36" t="s">
        <v>531</v>
      </c>
      <c r="C45" s="5"/>
      <c r="D45" s="5">
        <v>10480007</v>
      </c>
      <c r="E45" s="5">
        <v>1</v>
      </c>
      <c r="F45" s="11">
        <v>9604</v>
      </c>
      <c r="G45" s="11">
        <v>9603</v>
      </c>
      <c r="H45" s="49">
        <v>1</v>
      </c>
    </row>
    <row r="46" spans="1:8" ht="12.75">
      <c r="A46" s="47">
        <v>20</v>
      </c>
      <c r="B46" s="25" t="s">
        <v>532</v>
      </c>
      <c r="C46" s="5"/>
      <c r="D46" s="5" t="s">
        <v>246</v>
      </c>
      <c r="E46" s="5">
        <v>5</v>
      </c>
      <c r="F46" s="11">
        <v>14351</v>
      </c>
      <c r="G46" s="11">
        <v>14350</v>
      </c>
      <c r="H46" s="49">
        <v>1</v>
      </c>
    </row>
    <row r="47" spans="1:8" ht="12.75">
      <c r="A47" s="47">
        <v>21</v>
      </c>
      <c r="B47" s="25" t="s">
        <v>245</v>
      </c>
      <c r="C47" s="5"/>
      <c r="D47" s="5">
        <v>10480013</v>
      </c>
      <c r="E47" s="5">
        <v>1</v>
      </c>
      <c r="F47" s="11">
        <v>3181</v>
      </c>
      <c r="G47" s="11">
        <v>3180</v>
      </c>
      <c r="H47" s="49">
        <v>1</v>
      </c>
    </row>
    <row r="48" spans="1:8" ht="12.75">
      <c r="A48" s="47">
        <v>22</v>
      </c>
      <c r="B48" s="25" t="s">
        <v>244</v>
      </c>
      <c r="C48" s="5"/>
      <c r="D48" s="5">
        <v>10480014</v>
      </c>
      <c r="E48" s="5">
        <v>1</v>
      </c>
      <c r="F48" s="11">
        <v>3117</v>
      </c>
      <c r="G48" s="11">
        <v>3116</v>
      </c>
      <c r="H48" s="49">
        <v>1</v>
      </c>
    </row>
    <row r="49" spans="1:8" ht="12.75">
      <c r="A49" s="47">
        <v>23</v>
      </c>
      <c r="B49" s="25" t="s">
        <v>533</v>
      </c>
      <c r="C49" s="5"/>
      <c r="D49" s="5">
        <v>10490032</v>
      </c>
      <c r="E49" s="5">
        <v>1</v>
      </c>
      <c r="F49" s="11">
        <v>4100</v>
      </c>
      <c r="G49" s="11">
        <v>1675</v>
      </c>
      <c r="H49" s="49">
        <v>2425</v>
      </c>
    </row>
    <row r="50" spans="1:8" ht="12.75">
      <c r="A50" s="47">
        <v>24</v>
      </c>
      <c r="B50" s="25" t="s">
        <v>451</v>
      </c>
      <c r="C50" s="5"/>
      <c r="D50" s="5">
        <v>101480016</v>
      </c>
      <c r="E50" s="5">
        <v>1</v>
      </c>
      <c r="F50" s="11">
        <v>9042</v>
      </c>
      <c r="G50" s="11">
        <v>678.15</v>
      </c>
      <c r="H50" s="49">
        <v>8363.85</v>
      </c>
    </row>
    <row r="51" spans="1:8" ht="12.75">
      <c r="A51" s="47">
        <v>25</v>
      </c>
      <c r="B51" s="25" t="s">
        <v>534</v>
      </c>
      <c r="C51" s="5"/>
      <c r="D51" s="5">
        <v>101480017</v>
      </c>
      <c r="E51" s="5">
        <v>1</v>
      </c>
      <c r="F51" s="11">
        <v>6000</v>
      </c>
      <c r="G51" s="11">
        <v>450</v>
      </c>
      <c r="H51" s="49">
        <v>5550</v>
      </c>
    </row>
    <row r="52" spans="1:8" ht="12.75">
      <c r="A52" s="47">
        <v>26</v>
      </c>
      <c r="B52" s="25" t="s">
        <v>475</v>
      </c>
      <c r="C52" s="5"/>
      <c r="D52" s="5">
        <v>10490020</v>
      </c>
      <c r="E52" s="5">
        <v>1</v>
      </c>
      <c r="F52" s="11">
        <v>216</v>
      </c>
      <c r="G52" s="11">
        <v>215</v>
      </c>
      <c r="H52" s="49">
        <v>1</v>
      </c>
    </row>
    <row r="53" spans="1:8" ht="12.75">
      <c r="A53" s="47">
        <v>27</v>
      </c>
      <c r="B53" s="25" t="s">
        <v>535</v>
      </c>
      <c r="C53" s="5"/>
      <c r="D53" s="5" t="s">
        <v>238</v>
      </c>
      <c r="E53" s="5">
        <v>3</v>
      </c>
      <c r="F53" s="11">
        <v>24346</v>
      </c>
      <c r="G53" s="11">
        <v>24345</v>
      </c>
      <c r="H53" s="49">
        <v>1</v>
      </c>
    </row>
    <row r="54" spans="1:12" ht="13.5" thickBot="1">
      <c r="A54" s="307" t="s">
        <v>418</v>
      </c>
      <c r="B54" s="308"/>
      <c r="C54" s="308"/>
      <c r="D54" s="308"/>
      <c r="E54" s="44">
        <f>SUM(E27:E53)</f>
        <v>40</v>
      </c>
      <c r="F54" s="45">
        <f>SUM(F27:F53)</f>
        <v>369334.36</v>
      </c>
      <c r="G54" s="45">
        <f>SUM(G27:G53)</f>
        <v>103915.54</v>
      </c>
      <c r="H54" s="46">
        <f>SUM(H27:H53)</f>
        <v>265418.81999999995</v>
      </c>
      <c r="L54" s="21"/>
    </row>
    <row r="55" spans="1:8" ht="12.75">
      <c r="A55" s="304">
        <v>1016</v>
      </c>
      <c r="B55" s="305"/>
      <c r="C55" s="305"/>
      <c r="D55" s="305"/>
      <c r="E55" s="305"/>
      <c r="F55" s="305"/>
      <c r="G55" s="305"/>
      <c r="H55" s="306"/>
    </row>
    <row r="56" spans="1:8" ht="12.75">
      <c r="A56" s="47">
        <v>1</v>
      </c>
      <c r="B56" s="25" t="s">
        <v>252</v>
      </c>
      <c r="C56" s="5"/>
      <c r="D56" s="5">
        <v>106400001</v>
      </c>
      <c r="E56" s="5">
        <v>1</v>
      </c>
      <c r="F56" s="11">
        <v>4526</v>
      </c>
      <c r="G56" s="11">
        <v>2597.91</v>
      </c>
      <c r="H56" s="49">
        <v>1928.0900000000001</v>
      </c>
    </row>
    <row r="57" spans="1:8" ht="12.75">
      <c r="A57" s="47">
        <v>2</v>
      </c>
      <c r="B57" s="25" t="s">
        <v>251</v>
      </c>
      <c r="C57" s="5"/>
      <c r="D57" s="5" t="s">
        <v>250</v>
      </c>
      <c r="E57" s="5">
        <v>2</v>
      </c>
      <c r="F57" s="11">
        <v>9400</v>
      </c>
      <c r="G57" s="11">
        <v>0</v>
      </c>
      <c r="H57" s="49">
        <v>9400</v>
      </c>
    </row>
    <row r="58" spans="1:8" ht="12.75">
      <c r="A58" s="47">
        <v>3</v>
      </c>
      <c r="B58" s="25" t="s">
        <v>243</v>
      </c>
      <c r="C58" s="5"/>
      <c r="D58" s="5">
        <v>10630003</v>
      </c>
      <c r="E58" s="5">
        <v>1</v>
      </c>
      <c r="F58" s="11">
        <v>78</v>
      </c>
      <c r="G58" s="11">
        <v>77</v>
      </c>
      <c r="H58" s="49">
        <v>1</v>
      </c>
    </row>
    <row r="59" spans="1:8" ht="12.75">
      <c r="A59" s="47">
        <v>4</v>
      </c>
      <c r="B59" s="25" t="s">
        <v>240</v>
      </c>
      <c r="C59" s="5"/>
      <c r="D59" s="5">
        <v>10630001</v>
      </c>
      <c r="E59" s="5">
        <v>1</v>
      </c>
      <c r="F59" s="11">
        <v>70</v>
      </c>
      <c r="G59" s="11">
        <v>69</v>
      </c>
      <c r="H59" s="49">
        <v>1</v>
      </c>
    </row>
    <row r="60" spans="1:8" ht="12.75">
      <c r="A60" s="47">
        <v>5</v>
      </c>
      <c r="B60" s="25" t="s">
        <v>239</v>
      </c>
      <c r="C60" s="5"/>
      <c r="D60" s="5">
        <v>10630002</v>
      </c>
      <c r="E60" s="5">
        <v>1</v>
      </c>
      <c r="F60" s="11">
        <v>68</v>
      </c>
      <c r="G60" s="11">
        <v>67</v>
      </c>
      <c r="H60" s="49">
        <v>1</v>
      </c>
    </row>
    <row r="61" spans="1:8" ht="25.5">
      <c r="A61" s="47">
        <v>6</v>
      </c>
      <c r="B61" s="36" t="s">
        <v>536</v>
      </c>
      <c r="C61" s="5"/>
      <c r="D61" s="5">
        <v>10630004</v>
      </c>
      <c r="E61" s="5">
        <v>1</v>
      </c>
      <c r="F61" s="11">
        <v>1084</v>
      </c>
      <c r="G61" s="11">
        <v>1083</v>
      </c>
      <c r="H61" s="49">
        <v>1</v>
      </c>
    </row>
    <row r="62" spans="1:8" ht="12.75">
      <c r="A62" s="47">
        <v>7</v>
      </c>
      <c r="B62" s="25" t="s">
        <v>537</v>
      </c>
      <c r="C62" s="5"/>
      <c r="D62" s="5">
        <v>10630006</v>
      </c>
      <c r="E62" s="5">
        <v>1</v>
      </c>
      <c r="F62" s="11">
        <v>349</v>
      </c>
      <c r="G62" s="11">
        <v>348</v>
      </c>
      <c r="H62" s="49">
        <v>1</v>
      </c>
    </row>
    <row r="63" spans="1:8" ht="12.75">
      <c r="A63" s="47">
        <v>8</v>
      </c>
      <c r="B63" s="25" t="s">
        <v>538</v>
      </c>
      <c r="C63" s="5"/>
      <c r="D63" s="5">
        <v>10630005</v>
      </c>
      <c r="E63" s="5">
        <v>1</v>
      </c>
      <c r="F63" s="11">
        <v>677</v>
      </c>
      <c r="G63" s="11">
        <v>676</v>
      </c>
      <c r="H63" s="49">
        <v>1</v>
      </c>
    </row>
    <row r="64" spans="1:8" ht="12.75">
      <c r="A64" s="47">
        <v>9</v>
      </c>
      <c r="B64" s="25" t="s">
        <v>237</v>
      </c>
      <c r="C64" s="5"/>
      <c r="D64" s="5">
        <v>10630008</v>
      </c>
      <c r="E64" s="5">
        <v>1</v>
      </c>
      <c r="F64" s="11">
        <v>65</v>
      </c>
      <c r="G64" s="11">
        <v>64</v>
      </c>
      <c r="H64" s="49">
        <v>1</v>
      </c>
    </row>
    <row r="65" spans="1:8" ht="25.5">
      <c r="A65" s="47">
        <v>10</v>
      </c>
      <c r="B65" s="36" t="s">
        <v>711</v>
      </c>
      <c r="C65" s="5"/>
      <c r="D65" s="5">
        <v>10620001</v>
      </c>
      <c r="E65" s="5">
        <v>1</v>
      </c>
      <c r="F65" s="11">
        <v>898</v>
      </c>
      <c r="G65" s="11">
        <v>897</v>
      </c>
      <c r="H65" s="49">
        <v>1</v>
      </c>
    </row>
    <row r="66" spans="1:8" ht="12.75">
      <c r="A66" s="47">
        <v>11</v>
      </c>
      <c r="B66" s="25" t="s">
        <v>712</v>
      </c>
      <c r="C66" s="5"/>
      <c r="D66" s="5">
        <v>10620002</v>
      </c>
      <c r="E66" s="5">
        <v>1</v>
      </c>
      <c r="F66" s="11">
        <v>511</v>
      </c>
      <c r="G66" s="11">
        <v>510</v>
      </c>
      <c r="H66" s="49">
        <v>1</v>
      </c>
    </row>
    <row r="67" spans="1:8" ht="12.75">
      <c r="A67" s="47">
        <v>12</v>
      </c>
      <c r="B67" s="25" t="s">
        <v>688</v>
      </c>
      <c r="C67" s="5"/>
      <c r="D67" s="5">
        <v>10620003</v>
      </c>
      <c r="E67" s="5">
        <v>1</v>
      </c>
      <c r="F67" s="11">
        <v>205</v>
      </c>
      <c r="G67" s="11">
        <v>204</v>
      </c>
      <c r="H67" s="49">
        <v>1</v>
      </c>
    </row>
    <row r="68" spans="1:8" ht="12.75">
      <c r="A68" s="47">
        <v>13</v>
      </c>
      <c r="B68" s="25" t="s">
        <v>713</v>
      </c>
      <c r="C68" s="5"/>
      <c r="D68" s="5">
        <v>10620004</v>
      </c>
      <c r="E68" s="5">
        <v>1</v>
      </c>
      <c r="F68" s="11">
        <v>536</v>
      </c>
      <c r="G68" s="11">
        <v>535</v>
      </c>
      <c r="H68" s="49">
        <v>1</v>
      </c>
    </row>
    <row r="69" spans="1:8" ht="13.5" thickBot="1">
      <c r="A69" s="307" t="s">
        <v>418</v>
      </c>
      <c r="B69" s="308"/>
      <c r="C69" s="308"/>
      <c r="D69" s="308"/>
      <c r="E69" s="44">
        <f>SUM(E56:E68)</f>
        <v>14</v>
      </c>
      <c r="F69" s="45">
        <f>SUM(F56:F68)</f>
        <v>18467</v>
      </c>
      <c r="G69" s="45">
        <f>SUM(G56:G68)</f>
        <v>7127.91</v>
      </c>
      <c r="H69" s="46">
        <f>SUM(H56:H68)</f>
        <v>11339.09</v>
      </c>
    </row>
    <row r="70" spans="1:8" ht="12.75">
      <c r="A70" s="304">
        <v>1017</v>
      </c>
      <c r="B70" s="305"/>
      <c r="C70" s="305"/>
      <c r="D70" s="305"/>
      <c r="E70" s="305"/>
      <c r="F70" s="305"/>
      <c r="G70" s="305"/>
      <c r="H70" s="306"/>
    </row>
    <row r="71" spans="1:8" ht="12.75">
      <c r="A71" s="47">
        <v>1</v>
      </c>
      <c r="B71" s="25" t="s">
        <v>8</v>
      </c>
      <c r="C71" s="5"/>
      <c r="D71" s="5">
        <v>108</v>
      </c>
      <c r="E71" s="5">
        <v>140</v>
      </c>
      <c r="F71" s="11">
        <v>293</v>
      </c>
      <c r="G71" s="11">
        <v>292</v>
      </c>
      <c r="H71" s="49">
        <f>F71-G71</f>
        <v>1</v>
      </c>
    </row>
    <row r="72" spans="1:8" ht="13.5" thickBot="1">
      <c r="A72" s="307" t="s">
        <v>418</v>
      </c>
      <c r="B72" s="308"/>
      <c r="C72" s="308"/>
      <c r="D72" s="308"/>
      <c r="E72" s="44">
        <f>E71</f>
        <v>140</v>
      </c>
      <c r="F72" s="45">
        <f>F71</f>
        <v>293</v>
      </c>
      <c r="G72" s="45">
        <f>G71</f>
        <v>292</v>
      </c>
      <c r="H72" s="46">
        <f>H71</f>
        <v>1</v>
      </c>
    </row>
    <row r="73" spans="1:8" ht="12.75">
      <c r="A73" s="304">
        <v>1018</v>
      </c>
      <c r="B73" s="305"/>
      <c r="C73" s="305"/>
      <c r="D73" s="305"/>
      <c r="E73" s="305"/>
      <c r="F73" s="305"/>
      <c r="G73" s="305"/>
      <c r="H73" s="306"/>
    </row>
    <row r="74" spans="1:8" ht="12.75">
      <c r="A74" s="47">
        <v>1</v>
      </c>
      <c r="B74" s="25" t="s">
        <v>539</v>
      </c>
      <c r="C74" s="5"/>
      <c r="D74" s="5">
        <v>109</v>
      </c>
      <c r="E74" s="5">
        <v>4</v>
      </c>
      <c r="F74" s="11">
        <v>178.85</v>
      </c>
      <c r="G74" s="11">
        <v>177.85</v>
      </c>
      <c r="H74" s="49">
        <f>F74-G74</f>
        <v>1</v>
      </c>
    </row>
    <row r="75" spans="1:8" ht="12.75">
      <c r="A75" s="47">
        <f>1+A74</f>
        <v>2</v>
      </c>
      <c r="B75" s="25" t="s">
        <v>248</v>
      </c>
      <c r="C75" s="5"/>
      <c r="D75" s="5">
        <v>109</v>
      </c>
      <c r="E75" s="5">
        <v>5</v>
      </c>
      <c r="F75" s="11">
        <v>597.31</v>
      </c>
      <c r="G75" s="11">
        <v>597.31</v>
      </c>
      <c r="H75" s="49">
        <f>F75-G75</f>
        <v>0</v>
      </c>
    </row>
    <row r="76" spans="1:8" ht="13.5" thickBot="1">
      <c r="A76" s="307" t="s">
        <v>418</v>
      </c>
      <c r="B76" s="308"/>
      <c r="C76" s="308"/>
      <c r="D76" s="308"/>
      <c r="E76" s="44">
        <f>SUM(E74:E75)</f>
        <v>9</v>
      </c>
      <c r="F76" s="45">
        <f>SUM(F74:F75)</f>
        <v>776.16</v>
      </c>
      <c r="G76" s="45">
        <f>SUM(G74:G75)</f>
        <v>775.16</v>
      </c>
      <c r="H76" s="46">
        <f>SUM(H74:H75)</f>
        <v>1</v>
      </c>
    </row>
    <row r="77" spans="1:8" ht="12.75">
      <c r="A77" s="304">
        <v>1112</v>
      </c>
      <c r="B77" s="305"/>
      <c r="C77" s="305"/>
      <c r="D77" s="305"/>
      <c r="E77" s="305"/>
      <c r="F77" s="305"/>
      <c r="G77" s="305"/>
      <c r="H77" s="306"/>
    </row>
    <row r="78" spans="1:8" ht="12.75">
      <c r="A78" s="47">
        <v>1</v>
      </c>
      <c r="B78" s="25" t="s">
        <v>99</v>
      </c>
      <c r="C78" s="5"/>
      <c r="D78" s="5"/>
      <c r="E78" s="5" t="s">
        <v>55</v>
      </c>
      <c r="F78" s="11">
        <v>25557.99</v>
      </c>
      <c r="G78" s="11">
        <v>12778.99</v>
      </c>
      <c r="H78" s="49">
        <f>F78-G78</f>
        <v>12779.000000000002</v>
      </c>
    </row>
    <row r="79" spans="1:8" ht="12.75">
      <c r="A79" s="47">
        <v>2</v>
      </c>
      <c r="B79" s="25" t="s">
        <v>714</v>
      </c>
      <c r="C79" s="5"/>
      <c r="D79" s="5"/>
      <c r="E79" s="5">
        <v>56</v>
      </c>
      <c r="F79" s="11">
        <v>2520</v>
      </c>
      <c r="G79" s="11">
        <v>1260</v>
      </c>
      <c r="H79" s="49">
        <f>F79-G79</f>
        <v>1260</v>
      </c>
    </row>
    <row r="80" spans="1:8" ht="13.5" thickBot="1">
      <c r="A80" s="307" t="s">
        <v>418</v>
      </c>
      <c r="B80" s="308"/>
      <c r="C80" s="308"/>
      <c r="D80" s="308"/>
      <c r="E80" s="44">
        <f>SUM(E78:E79)</f>
        <v>56</v>
      </c>
      <c r="F80" s="45">
        <f>SUM(F78:F79)</f>
        <v>28077.99</v>
      </c>
      <c r="G80" s="45">
        <f>SUM(G78:G79)</f>
        <v>14038.99</v>
      </c>
      <c r="H80" s="46">
        <f>SUM(H78:H79)</f>
        <v>14039.000000000002</v>
      </c>
    </row>
    <row r="81" spans="1:8" ht="12.75">
      <c r="A81" s="247">
        <v>1113</v>
      </c>
      <c r="B81" s="248"/>
      <c r="C81" s="248"/>
      <c r="D81" s="248"/>
      <c r="E81" s="248"/>
      <c r="F81" s="248"/>
      <c r="G81" s="248"/>
      <c r="H81" s="249"/>
    </row>
    <row r="82" spans="1:8" ht="12.75">
      <c r="A82" s="47">
        <v>1</v>
      </c>
      <c r="B82" s="25" t="s">
        <v>249</v>
      </c>
      <c r="C82" s="5"/>
      <c r="D82" s="5" t="s">
        <v>52</v>
      </c>
      <c r="E82" s="5">
        <v>2</v>
      </c>
      <c r="F82" s="11">
        <v>1155</v>
      </c>
      <c r="G82" s="11">
        <v>577.5</v>
      </c>
      <c r="H82" s="49">
        <v>577.5</v>
      </c>
    </row>
    <row r="83" spans="1:8" ht="12.75">
      <c r="A83" s="47">
        <v>2</v>
      </c>
      <c r="B83" s="25" t="s">
        <v>589</v>
      </c>
      <c r="C83" s="5"/>
      <c r="D83" s="5">
        <v>1137004</v>
      </c>
      <c r="E83" s="5">
        <v>1</v>
      </c>
      <c r="F83" s="11">
        <v>450</v>
      </c>
      <c r="G83" s="11">
        <v>225</v>
      </c>
      <c r="H83" s="49">
        <v>225</v>
      </c>
    </row>
    <row r="84" spans="1:8" ht="12.75">
      <c r="A84" s="47">
        <v>3</v>
      </c>
      <c r="B84" s="25" t="s">
        <v>540</v>
      </c>
      <c r="C84" s="5"/>
      <c r="D84" s="5">
        <v>11136009</v>
      </c>
      <c r="E84" s="5">
        <v>1</v>
      </c>
      <c r="F84" s="11">
        <v>3000</v>
      </c>
      <c r="G84" s="11">
        <v>1500</v>
      </c>
      <c r="H84" s="49">
        <v>1500</v>
      </c>
    </row>
    <row r="85" spans="1:8" ht="12.75">
      <c r="A85" s="47">
        <v>4</v>
      </c>
      <c r="B85" s="25" t="s">
        <v>541</v>
      </c>
      <c r="C85" s="5"/>
      <c r="D85" s="5">
        <v>1137002</v>
      </c>
      <c r="E85" s="5">
        <v>1</v>
      </c>
      <c r="F85" s="11">
        <v>395</v>
      </c>
      <c r="G85" s="11">
        <v>197.5</v>
      </c>
      <c r="H85" s="49">
        <v>197.5</v>
      </c>
    </row>
    <row r="86" spans="1:8" ht="12.75">
      <c r="A86" s="47">
        <v>5</v>
      </c>
      <c r="B86" s="25" t="s">
        <v>715</v>
      </c>
      <c r="C86" s="5"/>
      <c r="D86" s="5">
        <v>1137001</v>
      </c>
      <c r="E86" s="5">
        <v>1</v>
      </c>
      <c r="F86" s="11">
        <v>180</v>
      </c>
      <c r="G86" s="11">
        <v>90</v>
      </c>
      <c r="H86" s="49">
        <v>90</v>
      </c>
    </row>
    <row r="87" spans="1:8" ht="12.75">
      <c r="A87" s="47">
        <v>6</v>
      </c>
      <c r="B87" s="25" t="s">
        <v>542</v>
      </c>
      <c r="C87" s="5"/>
      <c r="D87" s="5">
        <v>1137003</v>
      </c>
      <c r="E87" s="5">
        <v>1</v>
      </c>
      <c r="F87" s="11">
        <v>696</v>
      </c>
      <c r="G87" s="11">
        <v>348</v>
      </c>
      <c r="H87" s="49">
        <v>348</v>
      </c>
    </row>
    <row r="88" spans="1:8" ht="12.75">
      <c r="A88" s="47">
        <v>7</v>
      </c>
      <c r="B88" s="25" t="s">
        <v>242</v>
      </c>
      <c r="C88" s="5"/>
      <c r="D88" s="5">
        <v>1134001</v>
      </c>
      <c r="E88" s="5">
        <v>1</v>
      </c>
      <c r="F88" s="11">
        <v>1300</v>
      </c>
      <c r="G88" s="11">
        <v>650</v>
      </c>
      <c r="H88" s="49">
        <v>650</v>
      </c>
    </row>
    <row r="89" spans="1:8" ht="12.75">
      <c r="A89" s="47">
        <v>8</v>
      </c>
      <c r="B89" s="25" t="s">
        <v>716</v>
      </c>
      <c r="C89" s="5"/>
      <c r="D89" s="5">
        <v>1137005</v>
      </c>
      <c r="E89" s="5">
        <v>1</v>
      </c>
      <c r="F89" s="11">
        <v>3850</v>
      </c>
      <c r="G89" s="11">
        <v>1925</v>
      </c>
      <c r="H89" s="49">
        <v>1925</v>
      </c>
    </row>
    <row r="90" spans="1:8" ht="12.75">
      <c r="A90" s="47">
        <v>9</v>
      </c>
      <c r="B90" s="25" t="s">
        <v>241</v>
      </c>
      <c r="C90" s="5"/>
      <c r="D90" s="5">
        <v>1137006</v>
      </c>
      <c r="E90" s="5">
        <v>1</v>
      </c>
      <c r="F90" s="11">
        <v>2150</v>
      </c>
      <c r="G90" s="11">
        <v>1075</v>
      </c>
      <c r="H90" s="49">
        <v>1075</v>
      </c>
    </row>
    <row r="91" spans="1:8" ht="12.75">
      <c r="A91" s="47">
        <v>10</v>
      </c>
      <c r="B91" s="25" t="s">
        <v>85</v>
      </c>
      <c r="C91" s="5"/>
      <c r="D91" s="5" t="s">
        <v>51</v>
      </c>
      <c r="E91" s="5">
        <v>3</v>
      </c>
      <c r="F91" s="11">
        <v>1887</v>
      </c>
      <c r="G91" s="11">
        <v>943.5</v>
      </c>
      <c r="H91" s="49">
        <v>943.5</v>
      </c>
    </row>
    <row r="92" spans="1:8" ht="12.75">
      <c r="A92" s="47">
        <v>11</v>
      </c>
      <c r="B92" s="25" t="s">
        <v>717</v>
      </c>
      <c r="C92" s="5"/>
      <c r="D92" s="5">
        <v>133006</v>
      </c>
      <c r="E92" s="5">
        <v>1</v>
      </c>
      <c r="F92" s="11">
        <v>4573.6</v>
      </c>
      <c r="G92" s="11">
        <v>2286.8</v>
      </c>
      <c r="H92" s="49">
        <v>2286.8</v>
      </c>
    </row>
    <row r="93" spans="1:8" ht="12.75">
      <c r="A93" s="47">
        <v>12</v>
      </c>
      <c r="B93" s="25" t="s">
        <v>717</v>
      </c>
      <c r="C93" s="5"/>
      <c r="D93" s="5">
        <v>1136007</v>
      </c>
      <c r="E93" s="5">
        <v>1</v>
      </c>
      <c r="F93" s="11">
        <v>4349</v>
      </c>
      <c r="G93" s="11">
        <v>2174.5</v>
      </c>
      <c r="H93" s="49">
        <v>2174.5</v>
      </c>
    </row>
    <row r="94" spans="1:8" ht="12.75">
      <c r="A94" s="47">
        <v>13</v>
      </c>
      <c r="B94" s="25" t="s">
        <v>718</v>
      </c>
      <c r="C94" s="5"/>
      <c r="D94" s="5">
        <v>11136008</v>
      </c>
      <c r="E94" s="5">
        <v>1</v>
      </c>
      <c r="F94" s="11">
        <v>3199</v>
      </c>
      <c r="G94" s="11">
        <v>1599.5</v>
      </c>
      <c r="H94" s="49">
        <v>1599.5</v>
      </c>
    </row>
    <row r="95" spans="1:8" ht="12.75">
      <c r="A95" s="47">
        <v>14</v>
      </c>
      <c r="B95" s="25" t="s">
        <v>543</v>
      </c>
      <c r="C95" s="5"/>
      <c r="D95" s="5">
        <v>11136010</v>
      </c>
      <c r="E95" s="5">
        <v>1</v>
      </c>
      <c r="F95" s="11">
        <v>2100</v>
      </c>
      <c r="G95" s="11">
        <v>1050</v>
      </c>
      <c r="H95" s="49">
        <v>1050</v>
      </c>
    </row>
    <row r="96" spans="1:8" ht="13.5" thickBot="1">
      <c r="A96" s="307" t="s">
        <v>418</v>
      </c>
      <c r="B96" s="308"/>
      <c r="C96" s="308"/>
      <c r="D96" s="308"/>
      <c r="E96" s="44">
        <f>SUM(E82:E95)</f>
        <v>17</v>
      </c>
      <c r="F96" s="45">
        <f>SUM(F82:F95)</f>
        <v>29284.6</v>
      </c>
      <c r="G96" s="45">
        <f>SUM(G82:G95)</f>
        <v>14642.3</v>
      </c>
      <c r="H96" s="46">
        <f>SUM(H82:H95)</f>
        <v>14642.3</v>
      </c>
    </row>
    <row r="97" spans="1:8" ht="13.5" thickBot="1">
      <c r="A97" s="291" t="s">
        <v>358</v>
      </c>
      <c r="B97" s="292"/>
      <c r="C97" s="292"/>
      <c r="D97" s="292"/>
      <c r="E97" s="52">
        <f>E25+E54+E69+E72+E76+E80+E96</f>
        <v>288</v>
      </c>
      <c r="F97" s="45">
        <f>F25+F54+F69+F72+F76+F80+F96</f>
        <v>2494318.7500000005</v>
      </c>
      <c r="G97" s="45">
        <f>G25+G54+G69+G72+G76+G80+G96</f>
        <v>1077349.85</v>
      </c>
      <c r="H97" s="46">
        <f>H25+H54+H69+H72+H76+H80+H96</f>
        <v>1416968.9</v>
      </c>
    </row>
    <row r="98" spans="1:8" ht="12.75">
      <c r="A98" s="27"/>
      <c r="B98" s="32"/>
      <c r="C98" s="27"/>
      <c r="D98" s="27"/>
      <c r="E98" s="27"/>
      <c r="F98" s="27"/>
      <c r="G98" s="27"/>
      <c r="H98" s="27"/>
    </row>
    <row r="99" spans="2:6" ht="12.75">
      <c r="B99" s="17" t="s">
        <v>361</v>
      </c>
      <c r="F99" s="17" t="s">
        <v>362</v>
      </c>
    </row>
    <row r="100" spans="2:8" ht="12.75">
      <c r="B100" s="19" t="s">
        <v>772</v>
      </c>
      <c r="C100" s="19"/>
      <c r="D100" s="73"/>
      <c r="E100" s="73"/>
      <c r="F100" s="71" t="s">
        <v>773</v>
      </c>
      <c r="G100" s="71"/>
      <c r="H100" s="71"/>
    </row>
    <row r="101" spans="2:8" ht="12.75">
      <c r="B101" s="70"/>
      <c r="C101" s="70" t="s">
        <v>774</v>
      </c>
      <c r="D101" s="73"/>
      <c r="E101" s="73"/>
      <c r="F101" s="72"/>
      <c r="G101" s="72"/>
      <c r="H101" s="74" t="s">
        <v>775</v>
      </c>
    </row>
    <row r="102" spans="1:8" ht="12.75">
      <c r="A102" s="27"/>
      <c r="B102" s="32"/>
      <c r="C102" s="27"/>
      <c r="D102" s="27"/>
      <c r="E102" s="27"/>
      <c r="F102" s="27"/>
      <c r="G102" s="27"/>
      <c r="H102" s="27"/>
    </row>
    <row r="103" spans="1:8" ht="12.75">
      <c r="A103" s="27"/>
      <c r="B103" s="32"/>
      <c r="C103" s="27"/>
      <c r="D103" s="27"/>
      <c r="E103" s="27"/>
      <c r="F103" s="27"/>
      <c r="G103" s="27"/>
      <c r="H103" s="27"/>
    </row>
    <row r="104" spans="1:8" ht="12.75">
      <c r="A104" s="27"/>
      <c r="B104" s="32"/>
      <c r="C104" s="27"/>
      <c r="D104" s="27"/>
      <c r="E104" s="27"/>
      <c r="F104" s="27"/>
      <c r="G104" s="27"/>
      <c r="H104" s="27"/>
    </row>
    <row r="105" spans="1:8" ht="12.75">
      <c r="A105" s="27"/>
      <c r="B105" s="32"/>
      <c r="C105" s="27"/>
      <c r="D105" s="27"/>
      <c r="E105" s="27"/>
      <c r="F105" s="27"/>
      <c r="G105" s="27"/>
      <c r="H105" s="27"/>
    </row>
    <row r="106" spans="1:8" ht="12.75">
      <c r="A106" s="27"/>
      <c r="B106" s="32"/>
      <c r="C106" s="27"/>
      <c r="D106" s="27"/>
      <c r="E106" s="27"/>
      <c r="F106" s="27"/>
      <c r="G106" s="27"/>
      <c r="H106" s="27"/>
    </row>
    <row r="107" spans="1:8" ht="12.75">
      <c r="A107" s="27"/>
      <c r="B107" s="32"/>
      <c r="C107" s="27"/>
      <c r="D107" s="27"/>
      <c r="E107" s="27"/>
      <c r="F107" s="27"/>
      <c r="G107" s="27"/>
      <c r="H107" s="27"/>
    </row>
    <row r="108" spans="1:8" ht="12.75">
      <c r="A108" s="27"/>
      <c r="B108" s="32"/>
      <c r="C108" s="27"/>
      <c r="D108" s="27"/>
      <c r="E108" s="27"/>
      <c r="F108" s="27"/>
      <c r="G108" s="27"/>
      <c r="H108" s="27"/>
    </row>
    <row r="109" spans="1:8" ht="12.75">
      <c r="A109" s="27"/>
      <c r="B109" s="32"/>
      <c r="C109" s="27"/>
      <c r="D109" s="27"/>
      <c r="E109" s="27"/>
      <c r="F109" s="27"/>
      <c r="G109" s="27"/>
      <c r="H109" s="27"/>
    </row>
    <row r="110" spans="1:8" ht="12.75">
      <c r="A110" s="27"/>
      <c r="B110" s="32"/>
      <c r="C110" s="27"/>
      <c r="D110" s="27"/>
      <c r="E110" s="27"/>
      <c r="F110" s="27"/>
      <c r="G110" s="27"/>
      <c r="H110" s="27"/>
    </row>
    <row r="111" spans="1:8" ht="12.75">
      <c r="A111" s="27"/>
      <c r="B111" s="32"/>
      <c r="C111" s="27"/>
      <c r="D111" s="27"/>
      <c r="E111" s="27"/>
      <c r="F111" s="27"/>
      <c r="G111" s="27"/>
      <c r="H111" s="27"/>
    </row>
    <row r="112" spans="1:8" ht="12.75">
      <c r="A112" s="27"/>
      <c r="B112" s="32"/>
      <c r="C112" s="27"/>
      <c r="D112" s="27"/>
      <c r="E112" s="27"/>
      <c r="F112" s="27"/>
      <c r="G112" s="27"/>
      <c r="H112" s="27"/>
    </row>
    <row r="113" spans="1:8" ht="12.75">
      <c r="A113" s="27"/>
      <c r="B113" s="32"/>
      <c r="C113" s="27"/>
      <c r="D113" s="27"/>
      <c r="E113" s="27"/>
      <c r="F113" s="27"/>
      <c r="G113" s="27"/>
      <c r="H113" s="27"/>
    </row>
    <row r="114" spans="1:8" ht="12.75">
      <c r="A114" s="27"/>
      <c r="B114" s="32"/>
      <c r="C114" s="27"/>
      <c r="D114" s="27"/>
      <c r="E114" s="27"/>
      <c r="F114" s="27"/>
      <c r="G114" s="27"/>
      <c r="H114" s="27"/>
    </row>
    <row r="115" spans="1:8" ht="12.75">
      <c r="A115" s="27"/>
      <c r="B115" s="32"/>
      <c r="C115" s="27"/>
      <c r="D115" s="27"/>
      <c r="E115" s="27"/>
      <c r="F115" s="27"/>
      <c r="G115" s="27"/>
      <c r="H115" s="27"/>
    </row>
    <row r="116" spans="1:8" ht="12.75">
      <c r="A116" s="27"/>
      <c r="B116" s="32"/>
      <c r="C116" s="27"/>
      <c r="D116" s="27"/>
      <c r="E116" s="27"/>
      <c r="F116" s="27"/>
      <c r="G116" s="27"/>
      <c r="H116" s="27"/>
    </row>
    <row r="117" spans="1:8" ht="12.75">
      <c r="A117" s="27"/>
      <c r="B117" s="32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</sheetData>
  <sheetProtection/>
  <mergeCells count="25">
    <mergeCell ref="A81:H81"/>
    <mergeCell ref="A97:D97"/>
    <mergeCell ref="A70:H70"/>
    <mergeCell ref="A72:D72"/>
    <mergeCell ref="A73:H73"/>
    <mergeCell ref="A76:D76"/>
    <mergeCell ref="A96:D96"/>
    <mergeCell ref="A26:H26"/>
    <mergeCell ref="A54:D54"/>
    <mergeCell ref="A55:H55"/>
    <mergeCell ref="A69:D69"/>
    <mergeCell ref="A77:H77"/>
    <mergeCell ref="A80:D80"/>
    <mergeCell ref="A8:H8"/>
    <mergeCell ref="A9:H9"/>
    <mergeCell ref="A10:H10"/>
    <mergeCell ref="A12:H12"/>
    <mergeCell ref="A25:D25"/>
    <mergeCell ref="A7:H7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view="pageBreakPreview" zoomScale="106" zoomScaleSheetLayoutView="106" zoomScalePageLayoutView="0" workbookViewId="0" topLeftCell="A39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9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2:8" ht="12.75" customHeight="1">
      <c r="B7" s="303" t="s">
        <v>381</v>
      </c>
      <c r="C7" s="303"/>
      <c r="D7" s="303"/>
      <c r="E7" s="303"/>
      <c r="F7" s="303"/>
      <c r="G7" s="303"/>
      <c r="H7" s="303"/>
    </row>
    <row r="8" spans="1:8" ht="12.75">
      <c r="A8" s="303" t="s">
        <v>376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271</v>
      </c>
      <c r="C13" s="5"/>
      <c r="D13" s="5">
        <v>10310001</v>
      </c>
      <c r="E13" s="5">
        <v>1</v>
      </c>
      <c r="F13" s="11">
        <v>487146</v>
      </c>
      <c r="G13" s="11">
        <v>487145</v>
      </c>
      <c r="H13" s="49">
        <f>F13-G13</f>
        <v>1</v>
      </c>
    </row>
    <row r="14" spans="1:8" ht="12.75">
      <c r="A14" s="47">
        <f>1+A13</f>
        <v>2</v>
      </c>
      <c r="B14" s="25" t="s">
        <v>173</v>
      </c>
      <c r="C14" s="5"/>
      <c r="D14" s="5">
        <v>10310002</v>
      </c>
      <c r="E14" s="5">
        <v>1</v>
      </c>
      <c r="F14" s="11">
        <v>145386</v>
      </c>
      <c r="G14" s="11">
        <v>118019.32</v>
      </c>
      <c r="H14" s="49">
        <f>F14-G14</f>
        <v>27366.679999999993</v>
      </c>
    </row>
    <row r="15" spans="1:8" ht="12.75">
      <c r="A15" s="47">
        <f>1+A14</f>
        <v>3</v>
      </c>
      <c r="B15" s="25" t="s">
        <v>270</v>
      </c>
      <c r="C15" s="5"/>
      <c r="D15" s="5">
        <v>10310003</v>
      </c>
      <c r="E15" s="5">
        <v>1</v>
      </c>
      <c r="F15" s="11">
        <v>492</v>
      </c>
      <c r="G15" s="11">
        <v>491</v>
      </c>
      <c r="H15" s="49">
        <f>F15-G15</f>
        <v>1</v>
      </c>
    </row>
    <row r="16" spans="1:8" ht="13.5" thickBot="1">
      <c r="A16" s="307" t="s">
        <v>418</v>
      </c>
      <c r="B16" s="308"/>
      <c r="C16" s="308"/>
      <c r="D16" s="308"/>
      <c r="E16" s="44">
        <f>SUM(E13:E15)</f>
        <v>3</v>
      </c>
      <c r="F16" s="45">
        <f>SUM(F13:F15)</f>
        <v>633024</v>
      </c>
      <c r="G16" s="45">
        <f>SUM(G13:G15)</f>
        <v>605655.3200000001</v>
      </c>
      <c r="H16" s="46">
        <f>SUM(H13:H15)</f>
        <v>27368.679999999993</v>
      </c>
    </row>
    <row r="17" spans="1:8" ht="12.75">
      <c r="A17" s="304">
        <v>1014</v>
      </c>
      <c r="B17" s="305"/>
      <c r="C17" s="305"/>
      <c r="D17" s="305"/>
      <c r="E17" s="305"/>
      <c r="F17" s="305"/>
      <c r="G17" s="305"/>
      <c r="H17" s="306"/>
    </row>
    <row r="18" spans="1:8" ht="12.75">
      <c r="A18" s="47">
        <v>1</v>
      </c>
      <c r="B18" s="25" t="s">
        <v>509</v>
      </c>
      <c r="C18" s="5"/>
      <c r="D18" s="5">
        <v>1049001</v>
      </c>
      <c r="E18" s="5">
        <v>1</v>
      </c>
      <c r="F18" s="11">
        <v>278</v>
      </c>
      <c r="G18" s="11">
        <v>277</v>
      </c>
      <c r="H18" s="49">
        <v>1</v>
      </c>
    </row>
    <row r="19" spans="1:8" ht="12.75">
      <c r="A19" s="47">
        <v>2</v>
      </c>
      <c r="B19" s="25" t="s">
        <v>510</v>
      </c>
      <c r="C19" s="5"/>
      <c r="D19" s="5" t="s">
        <v>269</v>
      </c>
      <c r="E19" s="5">
        <v>2</v>
      </c>
      <c r="F19" s="11">
        <v>241</v>
      </c>
      <c r="G19" s="11">
        <v>240</v>
      </c>
      <c r="H19" s="49">
        <v>1</v>
      </c>
    </row>
    <row r="20" spans="1:8" ht="12.75">
      <c r="A20" s="47">
        <v>3</v>
      </c>
      <c r="B20" s="25" t="s">
        <v>510</v>
      </c>
      <c r="C20" s="5"/>
      <c r="D20" s="5">
        <v>10490012</v>
      </c>
      <c r="E20" s="5">
        <v>1</v>
      </c>
      <c r="F20" s="11">
        <v>201</v>
      </c>
      <c r="G20" s="11">
        <v>200</v>
      </c>
      <c r="H20" s="49">
        <v>1</v>
      </c>
    </row>
    <row r="21" spans="1:8" ht="12.75">
      <c r="A21" s="47">
        <v>4</v>
      </c>
      <c r="B21" s="25" t="s">
        <v>511</v>
      </c>
      <c r="C21" s="5"/>
      <c r="D21" s="5">
        <v>10490013</v>
      </c>
      <c r="E21" s="8">
        <v>1</v>
      </c>
      <c r="F21" s="11">
        <v>79</v>
      </c>
      <c r="G21" s="23">
        <v>78</v>
      </c>
      <c r="H21" s="49">
        <v>1</v>
      </c>
    </row>
    <row r="22" spans="1:8" ht="12.75">
      <c r="A22" s="47">
        <v>5</v>
      </c>
      <c r="B22" s="25" t="s">
        <v>268</v>
      </c>
      <c r="C22" s="5"/>
      <c r="D22" s="5">
        <v>10430001</v>
      </c>
      <c r="E22" s="5">
        <v>1</v>
      </c>
      <c r="F22" s="11">
        <v>4168</v>
      </c>
      <c r="G22" s="11">
        <v>4167</v>
      </c>
      <c r="H22" s="49">
        <v>1</v>
      </c>
    </row>
    <row r="23" spans="1:8" ht="25.5">
      <c r="A23" s="47">
        <v>6</v>
      </c>
      <c r="B23" s="36" t="s">
        <v>267</v>
      </c>
      <c r="C23" s="5"/>
      <c r="D23" s="5">
        <v>10490015</v>
      </c>
      <c r="E23" s="5">
        <v>1</v>
      </c>
      <c r="F23" s="11">
        <v>1011</v>
      </c>
      <c r="G23" s="11">
        <v>1010</v>
      </c>
      <c r="H23" s="49">
        <v>1</v>
      </c>
    </row>
    <row r="24" spans="1:8" ht="12.75">
      <c r="A24" s="47">
        <v>7</v>
      </c>
      <c r="B24" s="25" t="s">
        <v>266</v>
      </c>
      <c r="C24" s="5"/>
      <c r="D24" s="5">
        <v>10490018</v>
      </c>
      <c r="E24" s="5">
        <v>1</v>
      </c>
      <c r="F24" s="11">
        <v>1501</v>
      </c>
      <c r="G24" s="11">
        <v>1500</v>
      </c>
      <c r="H24" s="49">
        <v>1</v>
      </c>
    </row>
    <row r="25" spans="1:8" ht="12.75">
      <c r="A25" s="47">
        <v>8</v>
      </c>
      <c r="B25" s="25" t="s">
        <v>265</v>
      </c>
      <c r="C25" s="5"/>
      <c r="D25" s="5">
        <v>10490019</v>
      </c>
      <c r="E25" s="5">
        <v>1</v>
      </c>
      <c r="F25" s="11">
        <v>3391</v>
      </c>
      <c r="G25" s="11">
        <v>3390</v>
      </c>
      <c r="H25" s="49">
        <v>1</v>
      </c>
    </row>
    <row r="26" spans="1:8" ht="12.75">
      <c r="A26" s="47">
        <v>9</v>
      </c>
      <c r="B26" s="25" t="s">
        <v>512</v>
      </c>
      <c r="C26" s="5"/>
      <c r="D26" s="5">
        <v>10490020</v>
      </c>
      <c r="E26" s="5">
        <v>1</v>
      </c>
      <c r="F26" s="11">
        <v>1300</v>
      </c>
      <c r="G26" s="11">
        <v>986</v>
      </c>
      <c r="H26" s="49">
        <v>314</v>
      </c>
    </row>
    <row r="27" spans="1:8" ht="12.75">
      <c r="A27" s="47">
        <v>10</v>
      </c>
      <c r="B27" s="25" t="s">
        <v>65</v>
      </c>
      <c r="C27" s="5"/>
      <c r="D27" s="5">
        <v>10480013</v>
      </c>
      <c r="E27" s="5">
        <v>1</v>
      </c>
      <c r="F27" s="11">
        <v>3000</v>
      </c>
      <c r="G27" s="11">
        <v>1075</v>
      </c>
      <c r="H27" s="49">
        <v>1925</v>
      </c>
    </row>
    <row r="28" spans="1:8" ht="25.5">
      <c r="A28" s="47">
        <v>11</v>
      </c>
      <c r="B28" s="36" t="s">
        <v>264</v>
      </c>
      <c r="C28" s="5"/>
      <c r="D28" s="5">
        <v>10410001</v>
      </c>
      <c r="E28" s="5">
        <v>1</v>
      </c>
      <c r="F28" s="11">
        <v>20850</v>
      </c>
      <c r="G28" s="11">
        <v>10069</v>
      </c>
      <c r="H28" s="49">
        <v>10781</v>
      </c>
    </row>
    <row r="29" spans="1:8" ht="12.75">
      <c r="A29" s="47">
        <v>12</v>
      </c>
      <c r="B29" s="25" t="s">
        <v>65</v>
      </c>
      <c r="C29" s="5"/>
      <c r="D29" s="5">
        <v>10480012</v>
      </c>
      <c r="E29" s="5">
        <v>1</v>
      </c>
      <c r="F29" s="11">
        <v>3000</v>
      </c>
      <c r="G29" s="11">
        <v>1375</v>
      </c>
      <c r="H29" s="49">
        <v>1625</v>
      </c>
    </row>
    <row r="30" spans="1:8" ht="12.75">
      <c r="A30" s="47">
        <v>13</v>
      </c>
      <c r="B30" s="25" t="s">
        <v>58</v>
      </c>
      <c r="C30" s="5"/>
      <c r="D30" s="5">
        <v>101480014</v>
      </c>
      <c r="E30" s="5">
        <v>1</v>
      </c>
      <c r="F30" s="23">
        <v>9042</v>
      </c>
      <c r="G30" s="23">
        <v>678.15</v>
      </c>
      <c r="H30" s="49">
        <v>8363.85</v>
      </c>
    </row>
    <row r="31" spans="1:8" ht="12.75">
      <c r="A31" s="47">
        <v>14</v>
      </c>
      <c r="B31" s="25" t="s">
        <v>513</v>
      </c>
      <c r="C31" s="5"/>
      <c r="D31" s="5">
        <v>10480005</v>
      </c>
      <c r="E31" s="5">
        <v>1</v>
      </c>
      <c r="F31" s="23">
        <v>9604</v>
      </c>
      <c r="G31" s="23">
        <v>9603</v>
      </c>
      <c r="H31" s="49">
        <v>1</v>
      </c>
    </row>
    <row r="32" spans="1:8" ht="12.75">
      <c r="A32" s="47">
        <v>15</v>
      </c>
      <c r="B32" s="34" t="s">
        <v>514</v>
      </c>
      <c r="C32" s="5"/>
      <c r="D32" s="5" t="s">
        <v>263</v>
      </c>
      <c r="E32" s="5">
        <v>4</v>
      </c>
      <c r="F32" s="11">
        <v>11481</v>
      </c>
      <c r="G32" s="11">
        <v>11480</v>
      </c>
      <c r="H32" s="49">
        <v>1</v>
      </c>
    </row>
    <row r="33" spans="1:8" ht="12.75">
      <c r="A33" s="47">
        <v>16</v>
      </c>
      <c r="B33" s="25" t="s">
        <v>262</v>
      </c>
      <c r="C33" s="5"/>
      <c r="D33" s="5">
        <v>10480011</v>
      </c>
      <c r="E33" s="5">
        <v>1</v>
      </c>
      <c r="F33" s="11">
        <v>3081</v>
      </c>
      <c r="G33" s="11">
        <v>3080</v>
      </c>
      <c r="H33" s="49">
        <v>1</v>
      </c>
    </row>
    <row r="34" spans="1:8" ht="12.75">
      <c r="A34" s="47">
        <v>17</v>
      </c>
      <c r="B34" s="25" t="s">
        <v>261</v>
      </c>
      <c r="C34" s="5"/>
      <c r="D34" s="5">
        <v>10490011</v>
      </c>
      <c r="E34" s="5">
        <v>1</v>
      </c>
      <c r="F34" s="11">
        <v>522</v>
      </c>
      <c r="G34" s="11">
        <v>521</v>
      </c>
      <c r="H34" s="49">
        <v>1</v>
      </c>
    </row>
    <row r="35" spans="1:8" ht="25.5">
      <c r="A35" s="47">
        <v>18</v>
      </c>
      <c r="B35" s="36" t="s">
        <v>719</v>
      </c>
      <c r="C35" s="5"/>
      <c r="D35" s="5">
        <v>10490016</v>
      </c>
      <c r="E35" s="5">
        <v>1</v>
      </c>
      <c r="F35" s="11">
        <v>3031</v>
      </c>
      <c r="G35" s="11">
        <v>3030</v>
      </c>
      <c r="H35" s="49">
        <v>1</v>
      </c>
    </row>
    <row r="36" spans="1:8" ht="12.75">
      <c r="A36" s="47">
        <v>19</v>
      </c>
      <c r="B36" s="25" t="s">
        <v>515</v>
      </c>
      <c r="C36" s="5"/>
      <c r="D36" s="5">
        <v>10490014</v>
      </c>
      <c r="E36" s="5">
        <v>1</v>
      </c>
      <c r="F36" s="11">
        <v>1555</v>
      </c>
      <c r="G36" s="11">
        <v>1554</v>
      </c>
      <c r="H36" s="49">
        <v>1</v>
      </c>
    </row>
    <row r="37" spans="1:8" ht="12.75">
      <c r="A37" s="47">
        <v>20</v>
      </c>
      <c r="B37" s="25" t="s">
        <v>516</v>
      </c>
      <c r="C37" s="5"/>
      <c r="D37" s="5">
        <v>10490017</v>
      </c>
      <c r="E37" s="5">
        <v>1</v>
      </c>
      <c r="F37" s="11">
        <v>5006</v>
      </c>
      <c r="G37" s="11">
        <v>5005</v>
      </c>
      <c r="H37" s="49">
        <v>1</v>
      </c>
    </row>
    <row r="38" spans="1:8" ht="12.75">
      <c r="A38" s="47">
        <v>21</v>
      </c>
      <c r="B38" s="25" t="s">
        <v>183</v>
      </c>
      <c r="C38" s="5"/>
      <c r="D38" s="5">
        <v>101480015</v>
      </c>
      <c r="E38" s="5">
        <v>1</v>
      </c>
      <c r="F38" s="11">
        <v>64000</v>
      </c>
      <c r="G38" s="11">
        <v>0</v>
      </c>
      <c r="H38" s="49">
        <v>64000</v>
      </c>
    </row>
    <row r="39" spans="1:8" ht="13.5" thickBot="1">
      <c r="A39" s="307" t="s">
        <v>418</v>
      </c>
      <c r="B39" s="308"/>
      <c r="C39" s="308"/>
      <c r="D39" s="308"/>
      <c r="E39" s="44">
        <f>SUM(E18:E38)</f>
        <v>25</v>
      </c>
      <c r="F39" s="45">
        <f>SUM(F18:F38)</f>
        <v>146342</v>
      </c>
      <c r="G39" s="45">
        <f>SUM(G18:G38)</f>
        <v>59318.15</v>
      </c>
      <c r="H39" s="46">
        <f>SUM(H18:H38)</f>
        <v>87023.85</v>
      </c>
    </row>
    <row r="40" spans="1:8" ht="12.75">
      <c r="A40" s="304">
        <v>1016</v>
      </c>
      <c r="B40" s="305"/>
      <c r="C40" s="305"/>
      <c r="D40" s="305"/>
      <c r="E40" s="305"/>
      <c r="F40" s="305"/>
      <c r="G40" s="305"/>
      <c r="H40" s="306"/>
    </row>
    <row r="41" spans="1:8" ht="12.75">
      <c r="A41" s="47">
        <v>1</v>
      </c>
      <c r="B41" s="25" t="s">
        <v>517</v>
      </c>
      <c r="C41" s="5"/>
      <c r="D41" s="5">
        <v>10630007</v>
      </c>
      <c r="E41" s="5">
        <v>1</v>
      </c>
      <c r="F41" s="11">
        <v>745</v>
      </c>
      <c r="G41" s="11">
        <v>744</v>
      </c>
      <c r="H41" s="49">
        <v>1</v>
      </c>
    </row>
    <row r="42" spans="1:8" ht="12.75">
      <c r="A42" s="47">
        <v>2</v>
      </c>
      <c r="B42" s="25" t="s">
        <v>518</v>
      </c>
      <c r="C42" s="5"/>
      <c r="D42" s="5">
        <v>10630010</v>
      </c>
      <c r="E42" s="5">
        <v>1</v>
      </c>
      <c r="F42" s="11">
        <v>366</v>
      </c>
      <c r="G42" s="11">
        <v>365</v>
      </c>
      <c r="H42" s="49">
        <v>1</v>
      </c>
    </row>
    <row r="43" spans="1:8" ht="12.75">
      <c r="A43" s="47">
        <v>3</v>
      </c>
      <c r="B43" s="26" t="s">
        <v>68</v>
      </c>
      <c r="C43" s="28"/>
      <c r="D43" s="31">
        <v>10630008</v>
      </c>
      <c r="E43" s="28">
        <v>1</v>
      </c>
      <c r="F43" s="22">
        <v>101</v>
      </c>
      <c r="G43" s="22">
        <v>100</v>
      </c>
      <c r="H43" s="49">
        <v>1</v>
      </c>
    </row>
    <row r="44" spans="1:8" ht="12.75">
      <c r="A44" s="47">
        <v>4</v>
      </c>
      <c r="B44" s="25" t="s">
        <v>214</v>
      </c>
      <c r="C44" s="5"/>
      <c r="D44" s="5">
        <v>10630009</v>
      </c>
      <c r="E44" s="5">
        <v>1</v>
      </c>
      <c r="F44" s="11">
        <v>72</v>
      </c>
      <c r="G44" s="11">
        <v>71</v>
      </c>
      <c r="H44" s="49">
        <v>1</v>
      </c>
    </row>
    <row r="45" spans="1:8" ht="12.75">
      <c r="A45" s="47">
        <v>5</v>
      </c>
      <c r="B45" s="25" t="s">
        <v>720</v>
      </c>
      <c r="C45" s="5"/>
      <c r="D45" s="5">
        <v>10630004</v>
      </c>
      <c r="E45" s="5">
        <v>1</v>
      </c>
      <c r="F45" s="11">
        <v>361</v>
      </c>
      <c r="G45" s="11">
        <v>360</v>
      </c>
      <c r="H45" s="49">
        <v>1</v>
      </c>
    </row>
    <row r="46" spans="1:8" ht="12.75">
      <c r="A46" s="47">
        <v>6</v>
      </c>
      <c r="B46" s="25" t="s">
        <v>720</v>
      </c>
      <c r="C46" s="5"/>
      <c r="D46" s="5">
        <v>10630005</v>
      </c>
      <c r="E46" s="5">
        <v>1</v>
      </c>
      <c r="F46" s="11">
        <v>369</v>
      </c>
      <c r="G46" s="11">
        <v>368</v>
      </c>
      <c r="H46" s="49">
        <v>1</v>
      </c>
    </row>
    <row r="47" spans="1:8" ht="12.75">
      <c r="A47" s="47">
        <v>7</v>
      </c>
      <c r="B47" s="25" t="s">
        <v>720</v>
      </c>
      <c r="C47" s="5"/>
      <c r="D47" s="5">
        <v>10630003</v>
      </c>
      <c r="E47" s="5">
        <v>1</v>
      </c>
      <c r="F47" s="11">
        <v>479</v>
      </c>
      <c r="G47" s="11">
        <v>478</v>
      </c>
      <c r="H47" s="49">
        <v>1</v>
      </c>
    </row>
    <row r="48" spans="1:8" ht="12.75">
      <c r="A48" s="47">
        <v>8</v>
      </c>
      <c r="B48" s="25" t="s">
        <v>721</v>
      </c>
      <c r="C48" s="5"/>
      <c r="D48" s="5">
        <v>10630002</v>
      </c>
      <c r="E48" s="5">
        <v>1</v>
      </c>
      <c r="F48" s="11">
        <v>482</v>
      </c>
      <c r="G48" s="11">
        <v>481</v>
      </c>
      <c r="H48" s="49">
        <v>1</v>
      </c>
    </row>
    <row r="49" spans="1:8" ht="12.75">
      <c r="A49" s="47">
        <v>9</v>
      </c>
      <c r="B49" s="25" t="s">
        <v>720</v>
      </c>
      <c r="C49" s="5"/>
      <c r="D49" s="5">
        <v>10630001</v>
      </c>
      <c r="E49" s="5">
        <v>1</v>
      </c>
      <c r="F49" s="11">
        <v>351</v>
      </c>
      <c r="G49" s="11">
        <v>350</v>
      </c>
      <c r="H49" s="49">
        <v>1</v>
      </c>
    </row>
    <row r="50" spans="1:8" ht="12.75">
      <c r="A50" s="47">
        <v>10</v>
      </c>
      <c r="B50" s="25" t="s">
        <v>722</v>
      </c>
      <c r="C50" s="5"/>
      <c r="D50" s="5">
        <v>10620001</v>
      </c>
      <c r="E50" s="5">
        <v>1</v>
      </c>
      <c r="F50" s="11">
        <v>61</v>
      </c>
      <c r="G50" s="11">
        <v>60</v>
      </c>
      <c r="H50" s="49">
        <v>1</v>
      </c>
    </row>
    <row r="51" spans="1:8" ht="12.75">
      <c r="A51" s="47">
        <v>11</v>
      </c>
      <c r="B51" s="25" t="s">
        <v>464</v>
      </c>
      <c r="C51" s="5"/>
      <c r="D51" s="5" t="s">
        <v>260</v>
      </c>
      <c r="E51" s="5">
        <v>2</v>
      </c>
      <c r="F51" s="11">
        <v>338</v>
      </c>
      <c r="G51" s="11">
        <v>337</v>
      </c>
      <c r="H51" s="49">
        <v>1</v>
      </c>
    </row>
    <row r="52" spans="1:8" ht="12.75">
      <c r="A52" s="47">
        <v>12</v>
      </c>
      <c r="B52" s="34" t="s">
        <v>723</v>
      </c>
      <c r="C52" s="5"/>
      <c r="D52" s="5">
        <v>10620005</v>
      </c>
      <c r="E52" s="5">
        <v>1</v>
      </c>
      <c r="F52" s="11">
        <v>121</v>
      </c>
      <c r="G52" s="11">
        <v>120</v>
      </c>
      <c r="H52" s="49">
        <v>1</v>
      </c>
    </row>
    <row r="53" spans="1:8" ht="13.5" thickBot="1">
      <c r="A53" s="307" t="s">
        <v>418</v>
      </c>
      <c r="B53" s="308"/>
      <c r="C53" s="308"/>
      <c r="D53" s="308"/>
      <c r="E53" s="44">
        <f>SUM(E41:E52)</f>
        <v>13</v>
      </c>
      <c r="F53" s="45">
        <f>SUM(F41:F52)</f>
        <v>3846</v>
      </c>
      <c r="G53" s="45">
        <f>SUM(G41:G52)</f>
        <v>3834</v>
      </c>
      <c r="H53" s="46">
        <f>SUM(H41:H52)</f>
        <v>12</v>
      </c>
    </row>
    <row r="54" spans="1:8" ht="12.75">
      <c r="A54" s="304">
        <v>1112</v>
      </c>
      <c r="B54" s="305"/>
      <c r="C54" s="305"/>
      <c r="D54" s="305"/>
      <c r="E54" s="305"/>
      <c r="F54" s="305"/>
      <c r="G54" s="305"/>
      <c r="H54" s="306"/>
    </row>
    <row r="55" spans="1:8" ht="12.75">
      <c r="A55" s="47">
        <v>1</v>
      </c>
      <c r="B55" s="25" t="s">
        <v>99</v>
      </c>
      <c r="C55" s="5"/>
      <c r="D55" s="5">
        <v>112</v>
      </c>
      <c r="E55" s="5" t="s">
        <v>55</v>
      </c>
      <c r="F55" s="11">
        <v>23495.13</v>
      </c>
      <c r="G55" s="11">
        <v>11747.56</v>
      </c>
      <c r="H55" s="49">
        <f>F55-G55</f>
        <v>11747.570000000002</v>
      </c>
    </row>
    <row r="56" spans="1:8" ht="12.75">
      <c r="A56" s="47">
        <v>2</v>
      </c>
      <c r="B56" s="25" t="s">
        <v>724</v>
      </c>
      <c r="C56" s="5"/>
      <c r="D56" s="5">
        <v>112</v>
      </c>
      <c r="E56" s="5">
        <v>39</v>
      </c>
      <c r="F56" s="11">
        <v>1755</v>
      </c>
      <c r="G56" s="11">
        <v>877.5</v>
      </c>
      <c r="H56" s="49">
        <f>F56-G56</f>
        <v>877.5</v>
      </c>
    </row>
    <row r="57" spans="1:8" ht="13.5" thickBot="1">
      <c r="A57" s="307" t="s">
        <v>418</v>
      </c>
      <c r="B57" s="308"/>
      <c r="C57" s="308"/>
      <c r="D57" s="308"/>
      <c r="E57" s="44">
        <f>SUM(E55:E56)</f>
        <v>39</v>
      </c>
      <c r="F57" s="45">
        <f>SUM(F55:F56)</f>
        <v>25250.13</v>
      </c>
      <c r="G57" s="45">
        <f>SUM(G55:G56)</f>
        <v>12625.06</v>
      </c>
      <c r="H57" s="46">
        <f>SUM(H55:H56)</f>
        <v>12625.070000000002</v>
      </c>
    </row>
    <row r="58" spans="1:8" ht="12.75">
      <c r="A58" s="247">
        <v>1113</v>
      </c>
      <c r="B58" s="248"/>
      <c r="C58" s="248"/>
      <c r="D58" s="248"/>
      <c r="E58" s="248"/>
      <c r="F58" s="248"/>
      <c r="G58" s="248"/>
      <c r="H58" s="249"/>
    </row>
    <row r="59" spans="1:8" ht="12.75">
      <c r="A59" s="47">
        <v>1</v>
      </c>
      <c r="B59" s="25" t="s">
        <v>725</v>
      </c>
      <c r="C59" s="5"/>
      <c r="D59" s="5">
        <v>1137003</v>
      </c>
      <c r="E59" s="5">
        <v>1</v>
      </c>
      <c r="F59" s="11">
        <v>454</v>
      </c>
      <c r="G59" s="11">
        <v>227</v>
      </c>
      <c r="H59" s="49">
        <v>227</v>
      </c>
    </row>
    <row r="60" spans="1:8" ht="12.75">
      <c r="A60" s="47">
        <v>2</v>
      </c>
      <c r="B60" s="25" t="s">
        <v>519</v>
      </c>
      <c r="C60" s="5"/>
      <c r="D60" s="5">
        <v>1137004</v>
      </c>
      <c r="E60" s="5">
        <v>1</v>
      </c>
      <c r="F60" s="11">
        <v>210</v>
      </c>
      <c r="G60" s="11">
        <v>105</v>
      </c>
      <c r="H60" s="49">
        <v>105</v>
      </c>
    </row>
    <row r="61" spans="1:8" ht="12.75">
      <c r="A61" s="47">
        <v>3</v>
      </c>
      <c r="B61" s="25" t="s">
        <v>162</v>
      </c>
      <c r="C61" s="5"/>
      <c r="D61" s="5">
        <v>1137006</v>
      </c>
      <c r="E61" s="5">
        <v>1</v>
      </c>
      <c r="F61" s="11">
        <v>5000</v>
      </c>
      <c r="G61" s="11">
        <v>2500</v>
      </c>
      <c r="H61" s="49">
        <v>2500</v>
      </c>
    </row>
    <row r="62" spans="1:8" ht="12.75">
      <c r="A62" s="47">
        <v>4</v>
      </c>
      <c r="B62" s="25" t="s">
        <v>726</v>
      </c>
      <c r="C62" s="5"/>
      <c r="D62" s="5">
        <v>1137008</v>
      </c>
      <c r="E62" s="5">
        <v>1</v>
      </c>
      <c r="F62" s="11">
        <v>4070</v>
      </c>
      <c r="G62" s="11">
        <v>2035</v>
      </c>
      <c r="H62" s="49">
        <v>2035</v>
      </c>
    </row>
    <row r="63" spans="1:8" ht="12.75">
      <c r="A63" s="47">
        <v>5</v>
      </c>
      <c r="B63" s="25" t="s">
        <v>520</v>
      </c>
      <c r="C63" s="5"/>
      <c r="D63" s="5">
        <v>1137002</v>
      </c>
      <c r="E63" s="5">
        <v>1</v>
      </c>
      <c r="F63" s="11">
        <v>300</v>
      </c>
      <c r="G63" s="11">
        <v>150</v>
      </c>
      <c r="H63" s="49">
        <v>150</v>
      </c>
    </row>
    <row r="64" spans="1:8" ht="12.75">
      <c r="A64" s="47">
        <v>6</v>
      </c>
      <c r="B64" s="25" t="s">
        <v>453</v>
      </c>
      <c r="C64" s="5"/>
      <c r="D64" s="5">
        <v>1137007</v>
      </c>
      <c r="E64" s="5">
        <v>1</v>
      </c>
      <c r="F64" s="11">
        <v>1800</v>
      </c>
      <c r="G64" s="11">
        <v>900</v>
      </c>
      <c r="H64" s="49">
        <v>900</v>
      </c>
    </row>
    <row r="65" spans="1:8" ht="13.5" thickBot="1">
      <c r="A65" s="307" t="s">
        <v>418</v>
      </c>
      <c r="B65" s="308"/>
      <c r="C65" s="308"/>
      <c r="D65" s="308"/>
      <c r="E65" s="52">
        <f>SUM(E59:E64)</f>
        <v>6</v>
      </c>
      <c r="F65" s="45">
        <f>SUM(F59:F64)</f>
        <v>11834</v>
      </c>
      <c r="G65" s="45">
        <f>SUM(G59:G64)</f>
        <v>5917</v>
      </c>
      <c r="H65" s="46">
        <f>SUM(H59:H64)</f>
        <v>5917</v>
      </c>
    </row>
    <row r="66" spans="1:8" ht="13.5" thickBot="1">
      <c r="A66" s="291" t="s">
        <v>358</v>
      </c>
      <c r="B66" s="292"/>
      <c r="C66" s="292"/>
      <c r="D66" s="292"/>
      <c r="E66" s="52">
        <f>E16+E39+E53+E57+E65</f>
        <v>86</v>
      </c>
      <c r="F66" s="45">
        <f>F16+F39+F53+F57+F65</f>
        <v>820296.13</v>
      </c>
      <c r="G66" s="45">
        <f>G16+G39+G53+G57+G65</f>
        <v>687349.5300000001</v>
      </c>
      <c r="H66" s="46">
        <f>H16+H39+H53+H57+H65</f>
        <v>132946.6</v>
      </c>
    </row>
    <row r="67" spans="1:8" ht="12.75">
      <c r="A67" s="27"/>
      <c r="B67" s="32"/>
      <c r="C67" s="27"/>
      <c r="D67" s="27"/>
      <c r="E67" s="27"/>
      <c r="F67" s="27"/>
      <c r="G67" s="27"/>
      <c r="H67" s="27"/>
    </row>
    <row r="68" spans="2:6" ht="12.75">
      <c r="B68" s="17" t="s">
        <v>361</v>
      </c>
      <c r="F68" s="17" t="s">
        <v>362</v>
      </c>
    </row>
    <row r="69" spans="2:8" ht="12.75">
      <c r="B69" s="19" t="s">
        <v>772</v>
      </c>
      <c r="C69" s="19"/>
      <c r="D69" s="73"/>
      <c r="E69" s="73"/>
      <c r="F69" s="71" t="s">
        <v>773</v>
      </c>
      <c r="G69" s="71"/>
      <c r="H69" s="71"/>
    </row>
    <row r="70" spans="2:8" ht="12.75">
      <c r="B70" s="70"/>
      <c r="C70" s="70" t="s">
        <v>774</v>
      </c>
      <c r="D70" s="73"/>
      <c r="E70" s="73"/>
      <c r="F70" s="72"/>
      <c r="G70" s="72"/>
      <c r="H70" s="74" t="s">
        <v>775</v>
      </c>
    </row>
    <row r="71" spans="1:8" ht="12.75">
      <c r="A71" s="27"/>
      <c r="B71" s="32"/>
      <c r="C71" s="27"/>
      <c r="D71" s="27"/>
      <c r="E71" s="27"/>
      <c r="F71" s="27"/>
      <c r="G71" s="27"/>
      <c r="H71" s="27"/>
    </row>
    <row r="72" spans="1:8" ht="12.75">
      <c r="A72" s="27"/>
      <c r="B72" s="32"/>
      <c r="C72" s="27"/>
      <c r="D72" s="27"/>
      <c r="E72" s="27"/>
      <c r="F72" s="27"/>
      <c r="G72" s="27"/>
      <c r="H72" s="27"/>
    </row>
    <row r="73" spans="1:8" ht="12.75">
      <c r="A73" s="27"/>
      <c r="B73" s="32"/>
      <c r="C73" s="27"/>
      <c r="D73" s="27"/>
      <c r="E73" s="27"/>
      <c r="F73" s="27"/>
      <c r="G73" s="27"/>
      <c r="H73" s="27"/>
    </row>
    <row r="74" spans="1:8" ht="12.75">
      <c r="A74" s="27"/>
      <c r="B74" s="32"/>
      <c r="C74" s="27"/>
      <c r="D74" s="27"/>
      <c r="E74" s="27"/>
      <c r="F74" s="27"/>
      <c r="G74" s="27"/>
      <c r="H74" s="27"/>
    </row>
    <row r="75" spans="1:8" ht="12.75">
      <c r="A75" s="27"/>
      <c r="B75" s="32"/>
      <c r="C75" s="27"/>
      <c r="D75" s="27"/>
      <c r="E75" s="27"/>
      <c r="F75" s="27"/>
      <c r="G75" s="27"/>
      <c r="H75" s="27"/>
    </row>
    <row r="76" spans="1:8" ht="12.75">
      <c r="A76" s="27"/>
      <c r="B76" s="32"/>
      <c r="C76" s="27"/>
      <c r="D76" s="27"/>
      <c r="E76" s="27"/>
      <c r="F76" s="27"/>
      <c r="G76" s="27"/>
      <c r="H76" s="27"/>
    </row>
    <row r="77" spans="1:8" ht="12.75">
      <c r="A77" s="27"/>
      <c r="B77" s="32"/>
      <c r="C77" s="27"/>
      <c r="D77" s="27"/>
      <c r="E77" s="27"/>
      <c r="F77" s="27"/>
      <c r="G77" s="27"/>
      <c r="H77" s="27"/>
    </row>
    <row r="78" spans="1:8" ht="12.75">
      <c r="A78" s="27"/>
      <c r="B78" s="32"/>
      <c r="C78" s="27"/>
      <c r="D78" s="27"/>
      <c r="E78" s="27"/>
      <c r="F78" s="27"/>
      <c r="G78" s="27"/>
      <c r="H78" s="27"/>
    </row>
    <row r="79" spans="1:8" ht="12.75">
      <c r="A79" s="27"/>
      <c r="B79" s="32"/>
      <c r="C79" s="27"/>
      <c r="D79" s="27"/>
      <c r="E79" s="27"/>
      <c r="F79" s="27"/>
      <c r="G79" s="27"/>
      <c r="H79" s="27"/>
    </row>
    <row r="80" spans="1:8" ht="12.75">
      <c r="A80" s="27"/>
      <c r="B80" s="32"/>
      <c r="C80" s="27"/>
      <c r="D80" s="27"/>
      <c r="E80" s="27"/>
      <c r="F80" s="27"/>
      <c r="G80" s="27"/>
      <c r="H80" s="27"/>
    </row>
    <row r="81" spans="1:8" ht="12.75">
      <c r="A81" s="27"/>
      <c r="B81" s="32"/>
      <c r="C81" s="27"/>
      <c r="D81" s="27"/>
      <c r="E81" s="27"/>
      <c r="F81" s="27"/>
      <c r="G81" s="27"/>
      <c r="H81" s="27"/>
    </row>
    <row r="82" spans="1:8" ht="12.75">
      <c r="A82" s="27"/>
      <c r="B82" s="32"/>
      <c r="C82" s="27"/>
      <c r="D82" s="27"/>
      <c r="E82" s="27"/>
      <c r="F82" s="27"/>
      <c r="G82" s="27"/>
      <c r="H82" s="27"/>
    </row>
    <row r="83" spans="1:8" ht="12.75">
      <c r="A83" s="27"/>
      <c r="B83" s="32"/>
      <c r="C83" s="27"/>
      <c r="D83" s="27"/>
      <c r="E83" s="27"/>
      <c r="F83" s="27"/>
      <c r="G83" s="27"/>
      <c r="H83" s="27"/>
    </row>
    <row r="84" spans="1:8" ht="12.75">
      <c r="A84" s="27"/>
      <c r="B84" s="32"/>
      <c r="C84" s="27"/>
      <c r="D84" s="27"/>
      <c r="E84" s="27"/>
      <c r="F84" s="27"/>
      <c r="G84" s="27"/>
      <c r="H84" s="27"/>
    </row>
    <row r="85" spans="1:8" ht="12.75">
      <c r="A85" s="27"/>
      <c r="B85" s="32"/>
      <c r="C85" s="27"/>
      <c r="D85" s="27"/>
      <c r="E85" s="27"/>
      <c r="F85" s="27"/>
      <c r="G85" s="27"/>
      <c r="H85" s="27"/>
    </row>
    <row r="86" spans="1:8" ht="12.75">
      <c r="A86" s="27"/>
      <c r="B86" s="32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</sheetData>
  <sheetProtection/>
  <mergeCells count="21">
    <mergeCell ref="A8:H8"/>
    <mergeCell ref="A10:H10"/>
    <mergeCell ref="A9:H9"/>
    <mergeCell ref="A17:H17"/>
    <mergeCell ref="A40:H40"/>
    <mergeCell ref="A39:D39"/>
    <mergeCell ref="A1:H1"/>
    <mergeCell ref="A2:H2"/>
    <mergeCell ref="A3:H3"/>
    <mergeCell ref="A4:H4"/>
    <mergeCell ref="A5:H5"/>
    <mergeCell ref="B7:H7"/>
    <mergeCell ref="A6:H6"/>
    <mergeCell ref="A66:D66"/>
    <mergeCell ref="A54:H54"/>
    <mergeCell ref="A57:D57"/>
    <mergeCell ref="A58:H58"/>
    <mergeCell ref="A16:D16"/>
    <mergeCell ref="A12:H12"/>
    <mergeCell ref="A65:D65"/>
    <mergeCell ref="A53:D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7"/>
  <sheetViews>
    <sheetView view="pageBreakPreview" zoomScale="112" zoomScaleSheetLayoutView="112" zoomScalePageLayoutView="0" workbookViewId="0" topLeftCell="A41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9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 customHeight="1">
      <c r="A7" s="303" t="s">
        <v>382</v>
      </c>
      <c r="B7" s="303"/>
      <c r="C7" s="303"/>
      <c r="D7" s="303"/>
      <c r="E7" s="303"/>
      <c r="F7" s="303"/>
      <c r="G7" s="303"/>
      <c r="H7" s="303"/>
    </row>
    <row r="8" spans="1:8" ht="12.75">
      <c r="A8" s="303" t="s">
        <v>377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290</v>
      </c>
      <c r="C13" s="5"/>
      <c r="D13" s="5">
        <v>10310001</v>
      </c>
      <c r="E13" s="5">
        <v>1</v>
      </c>
      <c r="F13" s="11">
        <v>70718</v>
      </c>
      <c r="G13" s="11">
        <v>70717</v>
      </c>
      <c r="H13" s="49">
        <f>F13-G13</f>
        <v>1</v>
      </c>
    </row>
    <row r="14" spans="1:8" ht="12.75">
      <c r="A14" s="47">
        <f>1+A13</f>
        <v>2</v>
      </c>
      <c r="B14" s="25" t="s">
        <v>289</v>
      </c>
      <c r="C14" s="5"/>
      <c r="D14" s="5">
        <v>10310003</v>
      </c>
      <c r="E14" s="5">
        <v>1</v>
      </c>
      <c r="F14" s="11">
        <v>28783</v>
      </c>
      <c r="G14" s="11">
        <v>28782</v>
      </c>
      <c r="H14" s="49">
        <f>F14-G14</f>
        <v>1</v>
      </c>
    </row>
    <row r="15" spans="1:8" ht="12.75">
      <c r="A15" s="47">
        <f>1+A14</f>
        <v>3</v>
      </c>
      <c r="B15" s="25" t="s">
        <v>727</v>
      </c>
      <c r="C15" s="5"/>
      <c r="D15" s="5">
        <v>10310004</v>
      </c>
      <c r="E15" s="5">
        <v>1</v>
      </c>
      <c r="F15" s="11">
        <v>1799</v>
      </c>
      <c r="G15" s="11">
        <v>1798</v>
      </c>
      <c r="H15" s="49">
        <f>F15-G15</f>
        <v>1</v>
      </c>
    </row>
    <row r="16" spans="1:8" ht="12.75">
      <c r="A16" s="47">
        <f>1+A15</f>
        <v>4</v>
      </c>
      <c r="B16" s="25" t="s">
        <v>288</v>
      </c>
      <c r="C16" s="5"/>
      <c r="D16" s="5">
        <v>10310006</v>
      </c>
      <c r="E16" s="5">
        <v>1</v>
      </c>
      <c r="F16" s="11">
        <v>475</v>
      </c>
      <c r="G16" s="11">
        <v>474</v>
      </c>
      <c r="H16" s="49">
        <f>F16-G16</f>
        <v>1</v>
      </c>
    </row>
    <row r="17" spans="1:8" ht="13.5" thickBot="1">
      <c r="A17" s="307" t="s">
        <v>418</v>
      </c>
      <c r="B17" s="308"/>
      <c r="C17" s="308"/>
      <c r="D17" s="308"/>
      <c r="E17" s="44">
        <f>SUM(E13:E16)</f>
        <v>4</v>
      </c>
      <c r="F17" s="45">
        <f>SUM(F13:F16)</f>
        <v>101775</v>
      </c>
      <c r="G17" s="45">
        <f>SUM(G13:G16)</f>
        <v>101771</v>
      </c>
      <c r="H17" s="46">
        <f>SUM(H13:H16)</f>
        <v>4</v>
      </c>
    </row>
    <row r="18" spans="1:8" ht="12.75">
      <c r="A18" s="304">
        <v>1014</v>
      </c>
      <c r="B18" s="305"/>
      <c r="C18" s="305"/>
      <c r="D18" s="305"/>
      <c r="E18" s="305"/>
      <c r="F18" s="305"/>
      <c r="G18" s="305"/>
      <c r="H18" s="306"/>
    </row>
    <row r="19" spans="1:8" ht="12.75">
      <c r="A19" s="47">
        <v>1</v>
      </c>
      <c r="B19" s="25" t="s">
        <v>108</v>
      </c>
      <c r="C19" s="5"/>
      <c r="D19" s="5">
        <v>10490004</v>
      </c>
      <c r="E19" s="5">
        <v>1</v>
      </c>
      <c r="F19" s="11">
        <v>153</v>
      </c>
      <c r="G19" s="11">
        <v>152</v>
      </c>
      <c r="H19" s="49">
        <f aca="true" t="shared" si="0" ref="H19:H37">F19-G19</f>
        <v>1</v>
      </c>
    </row>
    <row r="20" spans="1:8" ht="12.75">
      <c r="A20" s="47">
        <v>2</v>
      </c>
      <c r="B20" s="25" t="s">
        <v>287</v>
      </c>
      <c r="C20" s="5"/>
      <c r="D20" s="5">
        <v>10490005</v>
      </c>
      <c r="E20" s="5">
        <v>1</v>
      </c>
      <c r="F20" s="11">
        <v>164</v>
      </c>
      <c r="G20" s="11">
        <v>163</v>
      </c>
      <c r="H20" s="49">
        <f t="shared" si="0"/>
        <v>1</v>
      </c>
    </row>
    <row r="21" spans="1:8" ht="12.75">
      <c r="A21" s="47">
        <f aca="true" t="shared" si="1" ref="A21:A37">1+A20</f>
        <v>3</v>
      </c>
      <c r="B21" s="25" t="s">
        <v>497</v>
      </c>
      <c r="C21" s="5"/>
      <c r="D21" s="5">
        <v>10490011</v>
      </c>
      <c r="E21" s="5">
        <v>1</v>
      </c>
      <c r="F21" s="11">
        <v>704</v>
      </c>
      <c r="G21" s="11">
        <v>703</v>
      </c>
      <c r="H21" s="49">
        <f t="shared" si="0"/>
        <v>1</v>
      </c>
    </row>
    <row r="22" spans="1:8" ht="12.75">
      <c r="A22" s="47">
        <f t="shared" si="1"/>
        <v>4</v>
      </c>
      <c r="B22" s="25" t="s">
        <v>286</v>
      </c>
      <c r="C22" s="5"/>
      <c r="D22" s="5">
        <v>10490012</v>
      </c>
      <c r="E22" s="5">
        <v>1</v>
      </c>
      <c r="F22" s="11">
        <v>66</v>
      </c>
      <c r="G22" s="11">
        <v>65</v>
      </c>
      <c r="H22" s="49">
        <f t="shared" si="0"/>
        <v>1</v>
      </c>
    </row>
    <row r="23" spans="1:8" ht="12.75">
      <c r="A23" s="47">
        <f t="shared" si="1"/>
        <v>5</v>
      </c>
      <c r="B23" s="25" t="s">
        <v>498</v>
      </c>
      <c r="C23" s="5"/>
      <c r="D23" s="5">
        <v>10490013</v>
      </c>
      <c r="E23" s="5">
        <v>1</v>
      </c>
      <c r="F23" s="11">
        <v>1545</v>
      </c>
      <c r="G23" s="11">
        <v>1544</v>
      </c>
      <c r="H23" s="49">
        <f t="shared" si="0"/>
        <v>1</v>
      </c>
    </row>
    <row r="24" spans="1:8" ht="12.75">
      <c r="A24" s="47">
        <f t="shared" si="1"/>
        <v>6</v>
      </c>
      <c r="B24" s="25" t="s">
        <v>499</v>
      </c>
      <c r="C24" s="5"/>
      <c r="D24" s="5">
        <v>10480001</v>
      </c>
      <c r="E24" s="8">
        <v>1</v>
      </c>
      <c r="F24" s="11">
        <v>303</v>
      </c>
      <c r="G24" s="23">
        <v>302</v>
      </c>
      <c r="H24" s="49">
        <f t="shared" si="0"/>
        <v>1</v>
      </c>
    </row>
    <row r="25" spans="1:8" ht="12.75">
      <c r="A25" s="47">
        <f t="shared" si="1"/>
        <v>7</v>
      </c>
      <c r="B25" s="25" t="s">
        <v>500</v>
      </c>
      <c r="C25" s="5"/>
      <c r="D25" s="5">
        <v>10490014</v>
      </c>
      <c r="E25" s="5">
        <v>1</v>
      </c>
      <c r="F25" s="11">
        <v>1097</v>
      </c>
      <c r="G25" s="11">
        <v>1096</v>
      </c>
      <c r="H25" s="49">
        <f t="shared" si="0"/>
        <v>1</v>
      </c>
    </row>
    <row r="26" spans="1:8" ht="12.75">
      <c r="A26" s="47">
        <f t="shared" si="1"/>
        <v>8</v>
      </c>
      <c r="B26" s="25" t="s">
        <v>501</v>
      </c>
      <c r="C26" s="5"/>
      <c r="D26" s="5" t="s">
        <v>285</v>
      </c>
      <c r="E26" s="5">
        <v>1</v>
      </c>
      <c r="F26" s="313">
        <v>27701</v>
      </c>
      <c r="G26" s="315">
        <v>27700</v>
      </c>
      <c r="H26" s="318">
        <f t="shared" si="0"/>
        <v>1</v>
      </c>
    </row>
    <row r="27" spans="1:8" ht="12.75">
      <c r="A27" s="47">
        <f t="shared" si="1"/>
        <v>9</v>
      </c>
      <c r="B27" s="25" t="s">
        <v>476</v>
      </c>
      <c r="C27" s="5"/>
      <c r="D27" s="5" t="s">
        <v>284</v>
      </c>
      <c r="E27" s="5">
        <v>4</v>
      </c>
      <c r="F27" s="313"/>
      <c r="G27" s="316"/>
      <c r="H27" s="319"/>
    </row>
    <row r="28" spans="1:8" ht="12.75">
      <c r="A28" s="47">
        <f t="shared" si="1"/>
        <v>10</v>
      </c>
      <c r="B28" s="25" t="s">
        <v>502</v>
      </c>
      <c r="C28" s="5"/>
      <c r="D28" s="5" t="s">
        <v>283</v>
      </c>
      <c r="E28" s="5">
        <v>5</v>
      </c>
      <c r="F28" s="313"/>
      <c r="G28" s="316"/>
      <c r="H28" s="319"/>
    </row>
    <row r="29" spans="1:8" ht="12.75">
      <c r="A29" s="47">
        <f t="shared" si="1"/>
        <v>11</v>
      </c>
      <c r="B29" s="25" t="s">
        <v>18</v>
      </c>
      <c r="C29" s="5"/>
      <c r="D29" s="5" t="s">
        <v>282</v>
      </c>
      <c r="E29" s="5">
        <v>1</v>
      </c>
      <c r="F29" s="313"/>
      <c r="G29" s="316"/>
      <c r="H29" s="319"/>
    </row>
    <row r="30" spans="1:8" ht="12.75">
      <c r="A30" s="47">
        <f t="shared" si="1"/>
        <v>12</v>
      </c>
      <c r="B30" s="25" t="s">
        <v>503</v>
      </c>
      <c r="C30" s="5"/>
      <c r="D30" s="5" t="s">
        <v>281</v>
      </c>
      <c r="E30" s="5">
        <v>1</v>
      </c>
      <c r="F30" s="313"/>
      <c r="G30" s="316"/>
      <c r="H30" s="319"/>
    </row>
    <row r="31" spans="1:8" ht="12.75">
      <c r="A31" s="47">
        <f t="shared" si="1"/>
        <v>13</v>
      </c>
      <c r="B31" s="25" t="s">
        <v>504</v>
      </c>
      <c r="C31" s="5"/>
      <c r="D31" s="5" t="s">
        <v>280</v>
      </c>
      <c r="E31" s="5">
        <v>4</v>
      </c>
      <c r="F31" s="313"/>
      <c r="G31" s="316"/>
      <c r="H31" s="319"/>
    </row>
    <row r="32" spans="1:8" ht="12.75">
      <c r="A32" s="47">
        <f t="shared" si="1"/>
        <v>14</v>
      </c>
      <c r="B32" s="25" t="s">
        <v>505</v>
      </c>
      <c r="C32" s="5"/>
      <c r="D32" s="5" t="s">
        <v>279</v>
      </c>
      <c r="E32" s="5">
        <v>4</v>
      </c>
      <c r="F32" s="313"/>
      <c r="G32" s="317"/>
      <c r="H32" s="320"/>
    </row>
    <row r="33" spans="1:8" ht="12.75">
      <c r="A33" s="47">
        <f t="shared" si="1"/>
        <v>15</v>
      </c>
      <c r="B33" s="25" t="s">
        <v>506</v>
      </c>
      <c r="C33" s="5"/>
      <c r="D33" s="5">
        <v>10490015</v>
      </c>
      <c r="E33" s="5">
        <v>1</v>
      </c>
      <c r="F33" s="11">
        <v>5052</v>
      </c>
      <c r="G33" s="11">
        <v>5051</v>
      </c>
      <c r="H33" s="49">
        <f t="shared" si="0"/>
        <v>1</v>
      </c>
    </row>
    <row r="34" spans="1:8" ht="12.75">
      <c r="A34" s="47">
        <f t="shared" si="1"/>
        <v>16</v>
      </c>
      <c r="B34" s="25" t="s">
        <v>508</v>
      </c>
      <c r="C34" s="5"/>
      <c r="D34" s="5">
        <v>10490016</v>
      </c>
      <c r="E34" s="5">
        <v>1</v>
      </c>
      <c r="F34" s="11">
        <v>7269</v>
      </c>
      <c r="G34" s="11">
        <v>1938.4</v>
      </c>
      <c r="H34" s="49">
        <f t="shared" si="0"/>
        <v>5330.6</v>
      </c>
    </row>
    <row r="35" spans="1:8" ht="12.75">
      <c r="A35" s="47">
        <f t="shared" si="1"/>
        <v>17</v>
      </c>
      <c r="B35" s="25" t="s">
        <v>507</v>
      </c>
      <c r="C35" s="5"/>
      <c r="D35" s="5">
        <v>10490017</v>
      </c>
      <c r="E35" s="5">
        <v>1</v>
      </c>
      <c r="F35" s="11">
        <v>6000</v>
      </c>
      <c r="G35" s="11">
        <v>1350</v>
      </c>
      <c r="H35" s="49">
        <f t="shared" si="0"/>
        <v>4650</v>
      </c>
    </row>
    <row r="36" spans="1:8" ht="12.75">
      <c r="A36" s="47">
        <f t="shared" si="1"/>
        <v>18</v>
      </c>
      <c r="B36" s="25" t="s">
        <v>451</v>
      </c>
      <c r="C36" s="5"/>
      <c r="D36" s="5">
        <v>101480016</v>
      </c>
      <c r="E36" s="5">
        <v>1</v>
      </c>
      <c r="F36" s="11">
        <v>8682</v>
      </c>
      <c r="G36" s="11">
        <v>578.8</v>
      </c>
      <c r="H36" s="49">
        <f t="shared" si="0"/>
        <v>8103.2</v>
      </c>
    </row>
    <row r="37" spans="1:8" ht="12.75">
      <c r="A37" s="47">
        <f t="shared" si="1"/>
        <v>19</v>
      </c>
      <c r="B37" s="25" t="s">
        <v>728</v>
      </c>
      <c r="C37" s="5"/>
      <c r="D37" s="5">
        <v>101480017</v>
      </c>
      <c r="E37" s="5">
        <v>1</v>
      </c>
      <c r="F37" s="11">
        <v>8500</v>
      </c>
      <c r="G37" s="11">
        <v>141.67</v>
      </c>
      <c r="H37" s="49">
        <f t="shared" si="0"/>
        <v>8358.33</v>
      </c>
    </row>
    <row r="38" spans="1:8" ht="13.5" thickBot="1">
      <c r="A38" s="307" t="s">
        <v>418</v>
      </c>
      <c r="B38" s="308"/>
      <c r="C38" s="308"/>
      <c r="D38" s="308"/>
      <c r="E38" s="44">
        <f>SUM(E19:E37)</f>
        <v>32</v>
      </c>
      <c r="F38" s="45">
        <f>SUM(F19:F37)</f>
        <v>67236</v>
      </c>
      <c r="G38" s="45">
        <f>SUM(G19:G37)</f>
        <v>40784.87</v>
      </c>
      <c r="H38" s="46">
        <f>SUM(H19:H37)</f>
        <v>26451.129999999997</v>
      </c>
    </row>
    <row r="39" spans="1:8" ht="12.75">
      <c r="A39" s="304">
        <v>1016</v>
      </c>
      <c r="B39" s="305"/>
      <c r="C39" s="305"/>
      <c r="D39" s="305"/>
      <c r="E39" s="305"/>
      <c r="F39" s="305"/>
      <c r="G39" s="305"/>
      <c r="H39" s="306"/>
    </row>
    <row r="40" spans="1:8" ht="12.75">
      <c r="A40" s="47">
        <v>1</v>
      </c>
      <c r="B40" s="25" t="s">
        <v>729</v>
      </c>
      <c r="C40" s="5"/>
      <c r="D40" s="5">
        <v>10610001</v>
      </c>
      <c r="E40" s="5">
        <v>1</v>
      </c>
      <c r="F40" s="11">
        <v>331</v>
      </c>
      <c r="G40" s="11">
        <v>330</v>
      </c>
      <c r="H40" s="49">
        <f>F40-G40</f>
        <v>1</v>
      </c>
    </row>
    <row r="41" spans="1:8" ht="13.5" thickBot="1">
      <c r="A41" s="307" t="s">
        <v>418</v>
      </c>
      <c r="B41" s="308"/>
      <c r="C41" s="308"/>
      <c r="D41" s="308"/>
      <c r="E41" s="44">
        <f>SUM(E40:E40)</f>
        <v>1</v>
      </c>
      <c r="F41" s="45">
        <f>SUM(F40:F40)</f>
        <v>331</v>
      </c>
      <c r="G41" s="45">
        <f>SUM(G40:G40)</f>
        <v>330</v>
      </c>
      <c r="H41" s="46">
        <f>SUM(H40:H40)</f>
        <v>1</v>
      </c>
    </row>
    <row r="42" spans="1:8" ht="12.75">
      <c r="A42" s="304">
        <v>1112</v>
      </c>
      <c r="B42" s="305"/>
      <c r="C42" s="305"/>
      <c r="D42" s="305"/>
      <c r="E42" s="305"/>
      <c r="F42" s="305"/>
      <c r="G42" s="305"/>
      <c r="H42" s="306"/>
    </row>
    <row r="43" spans="1:8" ht="12.75">
      <c r="A43" s="47">
        <v>1</v>
      </c>
      <c r="B43" s="25" t="s">
        <v>99</v>
      </c>
      <c r="C43" s="5"/>
      <c r="D43" s="5">
        <v>112</v>
      </c>
      <c r="E43" s="5" t="s">
        <v>278</v>
      </c>
      <c r="F43" s="11">
        <v>13102.32</v>
      </c>
      <c r="G43" s="11">
        <v>6551.16</v>
      </c>
      <c r="H43" s="49">
        <f>F43-G43</f>
        <v>6551.16</v>
      </c>
    </row>
    <row r="44" spans="1:8" ht="13.5" thickBot="1">
      <c r="A44" s="307" t="s">
        <v>418</v>
      </c>
      <c r="B44" s="308"/>
      <c r="C44" s="308"/>
      <c r="D44" s="308"/>
      <c r="E44" s="44" t="str">
        <f>E43</f>
        <v>в сумі</v>
      </c>
      <c r="F44" s="45">
        <f>SUM(F43:F43)</f>
        <v>13102.32</v>
      </c>
      <c r="G44" s="45">
        <f>SUM(G43:G43)</f>
        <v>6551.16</v>
      </c>
      <c r="H44" s="46">
        <f>SUM(H43:H43)</f>
        <v>6551.16</v>
      </c>
    </row>
    <row r="45" spans="1:8" ht="12.75">
      <c r="A45" s="247">
        <v>1113</v>
      </c>
      <c r="B45" s="248"/>
      <c r="C45" s="248"/>
      <c r="D45" s="248"/>
      <c r="E45" s="248"/>
      <c r="F45" s="248"/>
      <c r="G45" s="248"/>
      <c r="H45" s="249"/>
    </row>
    <row r="46" spans="1:8" ht="12.75">
      <c r="A46" s="47">
        <v>1</v>
      </c>
      <c r="B46" s="25" t="s">
        <v>730</v>
      </c>
      <c r="C46" s="5"/>
      <c r="D46" s="5">
        <v>1136001</v>
      </c>
      <c r="E46" s="5">
        <v>1</v>
      </c>
      <c r="F46" s="11">
        <v>320</v>
      </c>
      <c r="G46" s="11">
        <v>160</v>
      </c>
      <c r="H46" s="49">
        <f aca="true" t="shared" si="2" ref="H46:H54">F46-G46</f>
        <v>160</v>
      </c>
    </row>
    <row r="47" spans="1:8" ht="12.75">
      <c r="A47" s="47">
        <f aca="true" t="shared" si="3" ref="A47:A54">1+A46</f>
        <v>2</v>
      </c>
      <c r="B47" s="25" t="s">
        <v>277</v>
      </c>
      <c r="C47" s="5"/>
      <c r="D47" s="5">
        <v>1136002</v>
      </c>
      <c r="E47" s="5">
        <v>1</v>
      </c>
      <c r="F47" s="11">
        <v>518</v>
      </c>
      <c r="G47" s="11">
        <v>259</v>
      </c>
      <c r="H47" s="49">
        <f t="shared" si="2"/>
        <v>259</v>
      </c>
    </row>
    <row r="48" spans="1:8" ht="12.75">
      <c r="A48" s="47">
        <f t="shared" si="3"/>
        <v>3</v>
      </c>
      <c r="B48" s="25" t="s">
        <v>585</v>
      </c>
      <c r="C48" s="5"/>
      <c r="D48" s="5">
        <v>1136003</v>
      </c>
      <c r="E48" s="5">
        <v>1</v>
      </c>
      <c r="F48" s="11">
        <v>454</v>
      </c>
      <c r="G48" s="11">
        <v>227</v>
      </c>
      <c r="H48" s="49">
        <f t="shared" si="2"/>
        <v>227</v>
      </c>
    </row>
    <row r="49" spans="1:8" ht="12.75">
      <c r="A49" s="47">
        <f t="shared" si="3"/>
        <v>4</v>
      </c>
      <c r="B49" s="25" t="s">
        <v>249</v>
      </c>
      <c r="C49" s="5"/>
      <c r="D49" s="5" t="s">
        <v>52</v>
      </c>
      <c r="E49" s="5">
        <v>2</v>
      </c>
      <c r="F49" s="11">
        <v>1155</v>
      </c>
      <c r="G49" s="11">
        <v>577.5</v>
      </c>
      <c r="H49" s="49">
        <f t="shared" si="2"/>
        <v>577.5</v>
      </c>
    </row>
    <row r="50" spans="1:8" ht="12.75">
      <c r="A50" s="47">
        <f t="shared" si="3"/>
        <v>5</v>
      </c>
      <c r="B50" s="25" t="s">
        <v>276</v>
      </c>
      <c r="C50" s="5"/>
      <c r="D50" s="5">
        <v>1137002</v>
      </c>
      <c r="E50" s="5">
        <v>1</v>
      </c>
      <c r="F50" s="11">
        <v>900.16</v>
      </c>
      <c r="G50" s="11">
        <v>450.08</v>
      </c>
      <c r="H50" s="49">
        <f t="shared" si="2"/>
        <v>450.08</v>
      </c>
    </row>
    <row r="51" spans="1:8" ht="12.75">
      <c r="A51" s="47">
        <f t="shared" si="3"/>
        <v>6</v>
      </c>
      <c r="B51" s="25" t="s">
        <v>275</v>
      </c>
      <c r="C51" s="5"/>
      <c r="D51" s="5">
        <v>1136006</v>
      </c>
      <c r="E51" s="5">
        <v>1</v>
      </c>
      <c r="F51" s="11">
        <v>2257.19</v>
      </c>
      <c r="G51" s="11">
        <v>1128.6</v>
      </c>
      <c r="H51" s="49">
        <f t="shared" si="2"/>
        <v>1128.5900000000001</v>
      </c>
    </row>
    <row r="52" spans="1:8" ht="12.75">
      <c r="A52" s="47">
        <f t="shared" si="3"/>
        <v>7</v>
      </c>
      <c r="B52" s="25" t="s">
        <v>274</v>
      </c>
      <c r="C52" s="5"/>
      <c r="D52" s="5">
        <v>1136007</v>
      </c>
      <c r="E52" s="5">
        <v>1</v>
      </c>
      <c r="F52" s="11">
        <v>959</v>
      </c>
      <c r="G52" s="11">
        <v>479.5</v>
      </c>
      <c r="H52" s="49">
        <f t="shared" si="2"/>
        <v>479.5</v>
      </c>
    </row>
    <row r="53" spans="1:8" ht="12.75">
      <c r="A53" s="47">
        <f t="shared" si="3"/>
        <v>8</v>
      </c>
      <c r="B53" s="25" t="s">
        <v>273</v>
      </c>
      <c r="C53" s="5"/>
      <c r="D53" s="5">
        <v>1137003</v>
      </c>
      <c r="E53" s="5">
        <v>1</v>
      </c>
      <c r="F53" s="11">
        <v>1708</v>
      </c>
      <c r="G53" s="11">
        <v>854</v>
      </c>
      <c r="H53" s="49">
        <f t="shared" si="2"/>
        <v>854</v>
      </c>
    </row>
    <row r="54" spans="1:8" ht="12.75">
      <c r="A54" s="47">
        <f t="shared" si="3"/>
        <v>9</v>
      </c>
      <c r="B54" s="25" t="s">
        <v>272</v>
      </c>
      <c r="C54" s="5"/>
      <c r="D54" s="5">
        <v>1170001</v>
      </c>
      <c r="E54" s="5">
        <v>1</v>
      </c>
      <c r="F54" s="11">
        <v>366</v>
      </c>
      <c r="G54" s="11">
        <v>183</v>
      </c>
      <c r="H54" s="49">
        <f t="shared" si="2"/>
        <v>183</v>
      </c>
    </row>
    <row r="55" spans="1:8" ht="13.5" thickBot="1">
      <c r="A55" s="307" t="s">
        <v>418</v>
      </c>
      <c r="B55" s="308"/>
      <c r="C55" s="308"/>
      <c r="D55" s="308"/>
      <c r="E55" s="52">
        <f>SUM(E46:E54)</f>
        <v>10</v>
      </c>
      <c r="F55" s="45">
        <f>SUM(F46:F54)</f>
        <v>8637.35</v>
      </c>
      <c r="G55" s="45">
        <f>SUM(G46:G54)</f>
        <v>4318.68</v>
      </c>
      <c r="H55" s="46">
        <f>SUM(H46:H54)</f>
        <v>4318.67</v>
      </c>
    </row>
    <row r="56" spans="1:8" ht="13.5" thickBot="1">
      <c r="A56" s="321" t="s">
        <v>358</v>
      </c>
      <c r="B56" s="322"/>
      <c r="C56" s="322"/>
      <c r="D56" s="322"/>
      <c r="E56" s="60">
        <f>E17+E38+E41+E55</f>
        <v>47</v>
      </c>
      <c r="F56" s="58">
        <f>F17+F38+F41+F44+F55</f>
        <v>191081.67</v>
      </c>
      <c r="G56" s="58">
        <f>G17+G38+G41+G44+G55</f>
        <v>153755.71</v>
      </c>
      <c r="H56" s="59">
        <f>H17+H38+H41+H44+H55</f>
        <v>37325.95999999999</v>
      </c>
    </row>
    <row r="57" spans="1:8" ht="12.75">
      <c r="A57" s="27"/>
      <c r="B57" s="32"/>
      <c r="C57" s="27"/>
      <c r="D57" s="27"/>
      <c r="E57" s="27"/>
      <c r="F57" s="27"/>
      <c r="G57" s="27"/>
      <c r="H57" s="27"/>
    </row>
    <row r="58" spans="2:6" ht="12.75">
      <c r="B58" s="17" t="s">
        <v>361</v>
      </c>
      <c r="F58" s="17" t="s">
        <v>362</v>
      </c>
    </row>
    <row r="59" spans="2:8" ht="12.75">
      <c r="B59" s="19" t="s">
        <v>772</v>
      </c>
      <c r="C59" s="19"/>
      <c r="D59" s="73"/>
      <c r="E59" s="73"/>
      <c r="F59" s="71" t="s">
        <v>773</v>
      </c>
      <c r="G59" s="71"/>
      <c r="H59" s="71"/>
    </row>
    <row r="60" spans="2:8" ht="12.75">
      <c r="B60" s="70"/>
      <c r="C60" s="70" t="s">
        <v>774</v>
      </c>
      <c r="D60" s="73"/>
      <c r="E60" s="73"/>
      <c r="F60" s="72"/>
      <c r="G60" s="72"/>
      <c r="H60" s="74" t="s">
        <v>775</v>
      </c>
    </row>
    <row r="61" spans="1:8" ht="12.75">
      <c r="A61" s="27"/>
      <c r="B61" s="32"/>
      <c r="C61" s="27"/>
      <c r="D61" s="27"/>
      <c r="E61" s="27"/>
      <c r="F61" s="27"/>
      <c r="G61" s="27"/>
      <c r="H61" s="27"/>
    </row>
    <row r="62" spans="1:8" ht="12.75">
      <c r="A62" s="27"/>
      <c r="B62" s="32"/>
      <c r="C62" s="27"/>
      <c r="D62" s="27"/>
      <c r="E62" s="27"/>
      <c r="F62" s="27"/>
      <c r="G62" s="27"/>
      <c r="H62" s="27"/>
    </row>
    <row r="63" spans="1:8" ht="12.75">
      <c r="A63" s="27"/>
      <c r="B63" s="32"/>
      <c r="C63" s="27"/>
      <c r="D63" s="27"/>
      <c r="E63" s="27"/>
      <c r="F63" s="27"/>
      <c r="G63" s="27"/>
      <c r="H63" s="27"/>
    </row>
    <row r="64" spans="1:8" ht="12.75">
      <c r="A64" s="27"/>
      <c r="B64" s="32"/>
      <c r="C64" s="27"/>
      <c r="D64" s="27"/>
      <c r="E64" s="27"/>
      <c r="F64" s="27"/>
      <c r="G64" s="27"/>
      <c r="H64" s="27"/>
    </row>
    <row r="65" spans="1:8" ht="12.75">
      <c r="A65" s="27"/>
      <c r="B65" s="32"/>
      <c r="C65" s="27"/>
      <c r="D65" s="27"/>
      <c r="E65" s="27"/>
      <c r="F65" s="27"/>
      <c r="G65" s="27"/>
      <c r="H65" s="27"/>
    </row>
    <row r="66" spans="1:8" ht="12.75">
      <c r="A66" s="27"/>
      <c r="B66" s="32"/>
      <c r="C66" s="27"/>
      <c r="D66" s="27"/>
      <c r="E66" s="27"/>
      <c r="F66" s="27"/>
      <c r="G66" s="27"/>
      <c r="H66" s="27"/>
    </row>
    <row r="67" spans="1:8" ht="12.75">
      <c r="A67" s="27"/>
      <c r="B67" s="32"/>
      <c r="C67" s="27"/>
      <c r="D67" s="27"/>
      <c r="E67" s="27"/>
      <c r="F67" s="27"/>
      <c r="G67" s="27"/>
      <c r="H67" s="27"/>
    </row>
    <row r="68" spans="1:8" ht="12.75">
      <c r="A68" s="27"/>
      <c r="B68" s="32"/>
      <c r="C68" s="27"/>
      <c r="D68" s="27"/>
      <c r="E68" s="27"/>
      <c r="F68" s="27"/>
      <c r="G68" s="27"/>
      <c r="H68" s="27"/>
    </row>
    <row r="69" spans="1:8" ht="12.75">
      <c r="A69" s="27"/>
      <c r="B69" s="32"/>
      <c r="C69" s="27"/>
      <c r="D69" s="27"/>
      <c r="E69" s="27"/>
      <c r="F69" s="27"/>
      <c r="G69" s="27"/>
      <c r="H69" s="27"/>
    </row>
    <row r="70" spans="1:8" ht="12.75">
      <c r="A70" s="27"/>
      <c r="B70" s="32"/>
      <c r="C70" s="27"/>
      <c r="D70" s="27"/>
      <c r="E70" s="27"/>
      <c r="F70" s="27"/>
      <c r="G70" s="27"/>
      <c r="H70" s="27"/>
    </row>
    <row r="71" spans="1:8" ht="12.75">
      <c r="A71" s="27"/>
      <c r="B71" s="32"/>
      <c r="C71" s="27"/>
      <c r="D71" s="27"/>
      <c r="E71" s="27"/>
      <c r="F71" s="27"/>
      <c r="G71" s="27"/>
      <c r="H71" s="27"/>
    </row>
    <row r="72" spans="1:8" ht="12.75">
      <c r="A72" s="27"/>
      <c r="B72" s="32"/>
      <c r="C72" s="27"/>
      <c r="D72" s="27"/>
      <c r="E72" s="27"/>
      <c r="F72" s="27"/>
      <c r="G72" s="27"/>
      <c r="H72" s="27"/>
    </row>
    <row r="73" spans="1:8" ht="12.75">
      <c r="A73" s="27"/>
      <c r="B73" s="32"/>
      <c r="C73" s="27"/>
      <c r="D73" s="27"/>
      <c r="E73" s="27"/>
      <c r="F73" s="27"/>
      <c r="G73" s="27"/>
      <c r="H73" s="27"/>
    </row>
    <row r="74" spans="1:8" ht="12.75">
      <c r="A74" s="27"/>
      <c r="B74" s="32"/>
      <c r="C74" s="27"/>
      <c r="D74" s="27"/>
      <c r="E74" s="27"/>
      <c r="F74" s="27"/>
      <c r="G74" s="27"/>
      <c r="H74" s="27"/>
    </row>
    <row r="75" spans="1:8" ht="12.75">
      <c r="A75" s="27"/>
      <c r="B75" s="32"/>
      <c r="C75" s="27"/>
      <c r="D75" s="27"/>
      <c r="E75" s="27"/>
      <c r="F75" s="27"/>
      <c r="G75" s="27"/>
      <c r="H75" s="27"/>
    </row>
    <row r="76" spans="1:8" ht="12.75">
      <c r="A76" s="27"/>
      <c r="B76" s="32"/>
      <c r="C76" s="27"/>
      <c r="D76" s="27"/>
      <c r="E76" s="27"/>
      <c r="F76" s="27"/>
      <c r="G76" s="27"/>
      <c r="H76" s="27"/>
    </row>
    <row r="77" spans="1:8" ht="12.75">
      <c r="A77" s="27"/>
      <c r="B77" s="27"/>
      <c r="C77" s="27"/>
      <c r="D77" s="27"/>
      <c r="E77" s="27"/>
      <c r="F77" s="27"/>
      <c r="G77" s="27"/>
      <c r="H77" s="27"/>
    </row>
  </sheetData>
  <sheetProtection/>
  <mergeCells count="24">
    <mergeCell ref="A56:D56"/>
    <mergeCell ref="F26:F32"/>
    <mergeCell ref="G26:G32"/>
    <mergeCell ref="H26:H32"/>
    <mergeCell ref="A42:H42"/>
    <mergeCell ref="A44:D44"/>
    <mergeCell ref="A45:H45"/>
    <mergeCell ref="A55:D55"/>
    <mergeCell ref="A18:H18"/>
    <mergeCell ref="A38:D38"/>
    <mergeCell ref="A39:H39"/>
    <mergeCell ref="A41:D41"/>
    <mergeCell ref="A7:H7"/>
    <mergeCell ref="A8:H8"/>
    <mergeCell ref="A9:H9"/>
    <mergeCell ref="A10:H10"/>
    <mergeCell ref="A12:H12"/>
    <mergeCell ref="A17:D17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3"/>
  <sheetViews>
    <sheetView view="pageBreakPreview" zoomScale="124" zoomScaleSheetLayoutView="124" zoomScalePageLayoutView="0" workbookViewId="0" topLeftCell="A103">
      <selection activeCell="C132" sqref="C132"/>
    </sheetView>
  </sheetViews>
  <sheetFormatPr defaultColWidth="9.00390625" defaultRowHeight="12.75"/>
  <cols>
    <col min="1" max="1" width="3.75390625" style="17" customWidth="1"/>
    <col min="2" max="2" width="24.37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7" width="10.875" style="17" customWidth="1"/>
    <col min="8" max="8" width="10.25390625" style="17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>
      <c r="A7" s="303" t="s">
        <v>383</v>
      </c>
      <c r="B7" s="303"/>
      <c r="C7" s="303"/>
      <c r="D7" s="303"/>
      <c r="E7" s="303"/>
      <c r="F7" s="303"/>
      <c r="G7" s="303"/>
      <c r="H7" s="303"/>
    </row>
    <row r="8" spans="1:8" ht="12.75">
      <c r="A8" s="303" t="s">
        <v>378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317</v>
      </c>
      <c r="C13" s="5"/>
      <c r="D13" s="5">
        <v>10310001</v>
      </c>
      <c r="E13" s="5">
        <v>1</v>
      </c>
      <c r="F13" s="11">
        <v>1037</v>
      </c>
      <c r="G13" s="11">
        <v>1036</v>
      </c>
      <c r="H13" s="49">
        <f>F13-G13</f>
        <v>1</v>
      </c>
    </row>
    <row r="14" spans="1:8" ht="25.5">
      <c r="A14" s="47">
        <f aca="true" t="shared" si="0" ref="A14:A22">1+A13</f>
        <v>2</v>
      </c>
      <c r="B14" s="36" t="s">
        <v>467</v>
      </c>
      <c r="C14" s="5"/>
      <c r="D14" s="5">
        <v>10310002</v>
      </c>
      <c r="E14" s="5">
        <v>1</v>
      </c>
      <c r="F14" s="11">
        <v>1108471</v>
      </c>
      <c r="G14" s="11">
        <v>1108470</v>
      </c>
      <c r="H14" s="49">
        <f aca="true" t="shared" si="1" ref="H14:H22">F14-G14</f>
        <v>1</v>
      </c>
    </row>
    <row r="15" spans="1:8" ht="12.75">
      <c r="A15" s="47">
        <f t="shared" si="0"/>
        <v>3</v>
      </c>
      <c r="B15" s="25" t="s">
        <v>316</v>
      </c>
      <c r="C15" s="5"/>
      <c r="D15" s="5">
        <v>10310003</v>
      </c>
      <c r="E15" s="5">
        <v>1</v>
      </c>
      <c r="F15" s="11">
        <v>536</v>
      </c>
      <c r="G15" s="11">
        <v>535</v>
      </c>
      <c r="H15" s="49">
        <f t="shared" si="1"/>
        <v>1</v>
      </c>
    </row>
    <row r="16" spans="1:8" ht="12.75">
      <c r="A16" s="47">
        <f t="shared" si="0"/>
        <v>4</v>
      </c>
      <c r="B16" s="25" t="s">
        <v>316</v>
      </c>
      <c r="C16" s="5"/>
      <c r="D16" s="5">
        <v>10310004</v>
      </c>
      <c r="E16" s="5">
        <v>1</v>
      </c>
      <c r="F16" s="11">
        <v>460</v>
      </c>
      <c r="G16" s="11">
        <v>459</v>
      </c>
      <c r="H16" s="49">
        <f t="shared" si="1"/>
        <v>1</v>
      </c>
    </row>
    <row r="17" spans="1:8" ht="12.75">
      <c r="A17" s="47">
        <f t="shared" si="0"/>
        <v>5</v>
      </c>
      <c r="B17" s="25" t="s">
        <v>315</v>
      </c>
      <c r="C17" s="5"/>
      <c r="D17" s="5">
        <v>10310005</v>
      </c>
      <c r="E17" s="5">
        <v>1</v>
      </c>
      <c r="F17" s="11">
        <v>3586</v>
      </c>
      <c r="G17" s="11">
        <v>3585</v>
      </c>
      <c r="H17" s="49">
        <f t="shared" si="1"/>
        <v>1</v>
      </c>
    </row>
    <row r="18" spans="1:8" ht="12.75">
      <c r="A18" s="47">
        <f t="shared" si="0"/>
        <v>6</v>
      </c>
      <c r="B18" s="25" t="s">
        <v>468</v>
      </c>
      <c r="C18" s="5"/>
      <c r="D18" s="5">
        <v>103100001</v>
      </c>
      <c r="E18" s="5">
        <v>1</v>
      </c>
      <c r="F18" s="11">
        <v>1624</v>
      </c>
      <c r="G18" s="11">
        <v>1623</v>
      </c>
      <c r="H18" s="49">
        <f t="shared" si="1"/>
        <v>1</v>
      </c>
    </row>
    <row r="19" spans="1:8" ht="12.75">
      <c r="A19" s="47">
        <f t="shared" si="0"/>
        <v>7</v>
      </c>
      <c r="B19" s="25" t="s">
        <v>469</v>
      </c>
      <c r="C19" s="5"/>
      <c r="D19" s="5">
        <v>10330003</v>
      </c>
      <c r="E19" s="5">
        <v>1</v>
      </c>
      <c r="F19" s="11">
        <v>806</v>
      </c>
      <c r="G19" s="11">
        <v>805</v>
      </c>
      <c r="H19" s="49">
        <f t="shared" si="1"/>
        <v>1</v>
      </c>
    </row>
    <row r="20" spans="1:8" ht="12.75">
      <c r="A20" s="47">
        <f t="shared" si="0"/>
        <v>8</v>
      </c>
      <c r="B20" s="25" t="s">
        <v>314</v>
      </c>
      <c r="C20" s="5"/>
      <c r="D20" s="5">
        <v>10330004</v>
      </c>
      <c r="E20" s="5">
        <v>1</v>
      </c>
      <c r="F20" s="11">
        <v>9813</v>
      </c>
      <c r="G20" s="11">
        <v>9812</v>
      </c>
      <c r="H20" s="49">
        <f t="shared" si="1"/>
        <v>1</v>
      </c>
    </row>
    <row r="21" spans="1:8" ht="12.75">
      <c r="A21" s="47">
        <f t="shared" si="0"/>
        <v>9</v>
      </c>
      <c r="B21" s="25" t="s">
        <v>470</v>
      </c>
      <c r="C21" s="5"/>
      <c r="D21" s="5">
        <v>10330005</v>
      </c>
      <c r="E21" s="5">
        <v>1</v>
      </c>
      <c r="F21" s="11">
        <v>1010</v>
      </c>
      <c r="G21" s="11">
        <v>492.2</v>
      </c>
      <c r="H21" s="49">
        <f t="shared" si="1"/>
        <v>517.8</v>
      </c>
    </row>
    <row r="22" spans="1:8" ht="12.75">
      <c r="A22" s="47">
        <f t="shared" si="0"/>
        <v>10</v>
      </c>
      <c r="B22" s="25" t="s">
        <v>731</v>
      </c>
      <c r="C22" s="5"/>
      <c r="D22" s="5">
        <v>10330006</v>
      </c>
      <c r="E22" s="5">
        <f>68+98</f>
        <v>166</v>
      </c>
      <c r="F22" s="11">
        <f>8430+9000</f>
        <v>17430</v>
      </c>
      <c r="G22" s="11">
        <v>2502.01</v>
      </c>
      <c r="H22" s="49">
        <f t="shared" si="1"/>
        <v>14927.99</v>
      </c>
    </row>
    <row r="23" spans="1:8" ht="13.5" thickBot="1">
      <c r="A23" s="307" t="s">
        <v>418</v>
      </c>
      <c r="B23" s="308"/>
      <c r="C23" s="308"/>
      <c r="D23" s="308"/>
      <c r="E23" s="44">
        <f>SUM(E13:E22)</f>
        <v>175</v>
      </c>
      <c r="F23" s="45">
        <f>SUM(F13:F22)</f>
        <v>1144773</v>
      </c>
      <c r="G23" s="45">
        <f>SUM(G13:G22)</f>
        <v>1129319.21</v>
      </c>
      <c r="H23" s="46">
        <f>SUM(H13:H22)</f>
        <v>15453.789999999999</v>
      </c>
    </row>
    <row r="24" spans="1:8" ht="12.75">
      <c r="A24" s="304">
        <v>1014</v>
      </c>
      <c r="B24" s="305"/>
      <c r="C24" s="305"/>
      <c r="D24" s="305"/>
      <c r="E24" s="305"/>
      <c r="F24" s="305"/>
      <c r="G24" s="305"/>
      <c r="H24" s="306"/>
    </row>
    <row r="25" spans="1:8" ht="12.75">
      <c r="A25" s="47">
        <v>1</v>
      </c>
      <c r="B25" s="25" t="s">
        <v>471</v>
      </c>
      <c r="C25" s="5"/>
      <c r="D25" s="5">
        <v>10410001</v>
      </c>
      <c r="E25" s="5">
        <v>1</v>
      </c>
      <c r="F25" s="11">
        <v>530</v>
      </c>
      <c r="G25" s="11">
        <v>529</v>
      </c>
      <c r="H25" s="49">
        <v>1</v>
      </c>
    </row>
    <row r="26" spans="1:8" ht="12.75">
      <c r="A26" s="47">
        <v>2</v>
      </c>
      <c r="B26" s="34" t="s">
        <v>472</v>
      </c>
      <c r="C26" s="8"/>
      <c r="D26" s="8" t="s">
        <v>313</v>
      </c>
      <c r="E26" s="8">
        <v>2</v>
      </c>
      <c r="F26" s="23">
        <v>500</v>
      </c>
      <c r="G26" s="23">
        <v>382</v>
      </c>
      <c r="H26" s="49">
        <v>118</v>
      </c>
    </row>
    <row r="27" spans="1:8" ht="12.75">
      <c r="A27" s="47">
        <v>3</v>
      </c>
      <c r="B27" s="25" t="s">
        <v>85</v>
      </c>
      <c r="C27" s="5"/>
      <c r="D27" s="5">
        <v>10430001</v>
      </c>
      <c r="E27" s="5">
        <v>1</v>
      </c>
      <c r="F27" s="11">
        <v>3362</v>
      </c>
      <c r="G27" s="11">
        <v>3361</v>
      </c>
      <c r="H27" s="49">
        <v>1</v>
      </c>
    </row>
    <row r="28" spans="1:8" ht="12.75">
      <c r="A28" s="47">
        <v>4</v>
      </c>
      <c r="B28" s="25" t="s">
        <v>732</v>
      </c>
      <c r="C28" s="5"/>
      <c r="D28" s="5">
        <v>104100001</v>
      </c>
      <c r="E28" s="5">
        <v>1</v>
      </c>
      <c r="F28" s="11">
        <v>971</v>
      </c>
      <c r="G28" s="11">
        <v>970</v>
      </c>
      <c r="H28" s="49">
        <v>1</v>
      </c>
    </row>
    <row r="29" spans="1:8" ht="25.5">
      <c r="A29" s="47">
        <v>5</v>
      </c>
      <c r="B29" s="36" t="s">
        <v>473</v>
      </c>
      <c r="C29" s="5"/>
      <c r="D29" s="5">
        <v>10410002</v>
      </c>
      <c r="E29" s="5">
        <v>1</v>
      </c>
      <c r="F29" s="11">
        <v>461</v>
      </c>
      <c r="G29" s="11">
        <v>460</v>
      </c>
      <c r="H29" s="49">
        <v>1</v>
      </c>
    </row>
    <row r="30" spans="1:8" ht="25.5">
      <c r="A30" s="47">
        <v>6</v>
      </c>
      <c r="B30" s="36" t="s">
        <v>474</v>
      </c>
      <c r="C30" s="5"/>
      <c r="D30" s="5" t="s">
        <v>312</v>
      </c>
      <c r="E30" s="5">
        <v>2</v>
      </c>
      <c r="F30" s="11">
        <v>401</v>
      </c>
      <c r="G30" s="11">
        <v>400</v>
      </c>
      <c r="H30" s="49">
        <v>1</v>
      </c>
    </row>
    <row r="31" spans="1:8" ht="12.75">
      <c r="A31" s="47">
        <v>7</v>
      </c>
      <c r="B31" s="25" t="s">
        <v>311</v>
      </c>
      <c r="C31" s="5"/>
      <c r="D31" s="5">
        <v>10490028</v>
      </c>
      <c r="E31" s="5">
        <v>1</v>
      </c>
      <c r="F31" s="11">
        <v>1224</v>
      </c>
      <c r="G31" s="11">
        <v>1223</v>
      </c>
      <c r="H31" s="49">
        <v>1</v>
      </c>
    </row>
    <row r="32" spans="1:8" ht="12.75">
      <c r="A32" s="47">
        <v>8</v>
      </c>
      <c r="B32" s="25" t="s">
        <v>310</v>
      </c>
      <c r="C32" s="5"/>
      <c r="D32" s="5">
        <v>10490029</v>
      </c>
      <c r="E32" s="5">
        <v>1</v>
      </c>
      <c r="F32" s="11">
        <v>3526</v>
      </c>
      <c r="G32" s="11">
        <v>3525</v>
      </c>
      <c r="H32" s="49">
        <v>1</v>
      </c>
    </row>
    <row r="33" spans="1:8" ht="12.75">
      <c r="A33" s="47">
        <v>9</v>
      </c>
      <c r="B33" s="25" t="s">
        <v>733</v>
      </c>
      <c r="C33" s="5"/>
      <c r="D33" s="5">
        <v>10490032</v>
      </c>
      <c r="E33" s="5">
        <v>1</v>
      </c>
      <c r="F33" s="11">
        <v>2801</v>
      </c>
      <c r="G33" s="11">
        <v>2800</v>
      </c>
      <c r="H33" s="49">
        <v>1</v>
      </c>
    </row>
    <row r="34" spans="1:8" ht="12.75">
      <c r="A34" s="47">
        <v>10</v>
      </c>
      <c r="B34" s="25" t="s">
        <v>309</v>
      </c>
      <c r="C34" s="5"/>
      <c r="D34" s="5">
        <v>10490001</v>
      </c>
      <c r="E34" s="5">
        <v>1</v>
      </c>
      <c r="F34" s="11">
        <v>276</v>
      </c>
      <c r="G34" s="11">
        <v>275</v>
      </c>
      <c r="H34" s="49">
        <v>1</v>
      </c>
    </row>
    <row r="35" spans="1:8" ht="12.75">
      <c r="A35" s="47">
        <v>11</v>
      </c>
      <c r="B35" s="25" t="s">
        <v>4</v>
      </c>
      <c r="C35" s="5"/>
      <c r="D35" s="5">
        <v>10490002</v>
      </c>
      <c r="E35" s="5">
        <v>1</v>
      </c>
      <c r="F35" s="11">
        <v>444</v>
      </c>
      <c r="G35" s="11">
        <v>443</v>
      </c>
      <c r="H35" s="49">
        <v>1</v>
      </c>
    </row>
    <row r="36" spans="1:8" ht="12.75">
      <c r="A36" s="47">
        <v>12</v>
      </c>
      <c r="B36" s="25" t="s">
        <v>734</v>
      </c>
      <c r="C36" s="5"/>
      <c r="D36" s="28">
        <v>10490031</v>
      </c>
      <c r="E36" s="5">
        <v>1</v>
      </c>
      <c r="F36" s="11">
        <v>501</v>
      </c>
      <c r="G36" s="11">
        <v>500</v>
      </c>
      <c r="H36" s="49">
        <v>1</v>
      </c>
    </row>
    <row r="37" spans="1:8" ht="12.75">
      <c r="A37" s="47">
        <v>13</v>
      </c>
      <c r="B37" s="25" t="s">
        <v>308</v>
      </c>
      <c r="C37" s="5"/>
      <c r="D37" s="5">
        <v>10490026</v>
      </c>
      <c r="E37" s="5">
        <v>1</v>
      </c>
      <c r="F37" s="11">
        <v>607</v>
      </c>
      <c r="G37" s="11">
        <v>606</v>
      </c>
      <c r="H37" s="49">
        <v>1</v>
      </c>
    </row>
    <row r="38" spans="1:8" ht="12.75">
      <c r="A38" s="47">
        <v>14</v>
      </c>
      <c r="B38" s="25" t="s">
        <v>306</v>
      </c>
      <c r="C38" s="5"/>
      <c r="D38" s="5">
        <v>10490020</v>
      </c>
      <c r="E38" s="5">
        <v>1</v>
      </c>
      <c r="F38" s="11">
        <v>295</v>
      </c>
      <c r="G38" s="11">
        <v>294</v>
      </c>
      <c r="H38" s="49">
        <v>1</v>
      </c>
    </row>
    <row r="39" spans="1:8" ht="12.75">
      <c r="A39" s="47">
        <v>15</v>
      </c>
      <c r="B39" s="25" t="s">
        <v>475</v>
      </c>
      <c r="C39" s="5"/>
      <c r="D39" s="5" t="s">
        <v>305</v>
      </c>
      <c r="E39" s="5">
        <v>2</v>
      </c>
      <c r="F39" s="11">
        <v>117</v>
      </c>
      <c r="G39" s="11">
        <v>116</v>
      </c>
      <c r="H39" s="49">
        <v>1</v>
      </c>
    </row>
    <row r="40" spans="1:8" ht="12.75">
      <c r="A40" s="47">
        <v>16</v>
      </c>
      <c r="B40" s="25" t="s">
        <v>304</v>
      </c>
      <c r="C40" s="5"/>
      <c r="D40" s="5">
        <v>10490026</v>
      </c>
      <c r="E40" s="5">
        <v>1</v>
      </c>
      <c r="F40" s="11">
        <v>1258</v>
      </c>
      <c r="G40" s="11">
        <v>1257</v>
      </c>
      <c r="H40" s="49">
        <v>1</v>
      </c>
    </row>
    <row r="41" spans="1:8" ht="12.75">
      <c r="A41" s="47">
        <v>17</v>
      </c>
      <c r="B41" s="25" t="s">
        <v>476</v>
      </c>
      <c r="C41" s="5"/>
      <c r="D41" s="5">
        <v>10480005</v>
      </c>
      <c r="E41" s="5">
        <v>1</v>
      </c>
      <c r="F41" s="11">
        <v>2644</v>
      </c>
      <c r="G41" s="11">
        <v>2643</v>
      </c>
      <c r="H41" s="49">
        <v>1</v>
      </c>
    </row>
    <row r="42" spans="1:8" ht="25.5">
      <c r="A42" s="47">
        <v>18</v>
      </c>
      <c r="B42" s="36" t="s">
        <v>477</v>
      </c>
      <c r="C42" s="5"/>
      <c r="D42" s="30">
        <v>10480006</v>
      </c>
      <c r="E42" s="5">
        <v>1</v>
      </c>
      <c r="F42" s="11">
        <v>9604</v>
      </c>
      <c r="G42" s="11">
        <v>9603</v>
      </c>
      <c r="H42" s="49">
        <v>1</v>
      </c>
    </row>
    <row r="43" spans="1:8" ht="12.75">
      <c r="A43" s="47">
        <v>19</v>
      </c>
      <c r="B43" s="36" t="s">
        <v>478</v>
      </c>
      <c r="C43" s="5"/>
      <c r="D43" s="5" t="s">
        <v>303</v>
      </c>
      <c r="E43" s="5">
        <v>4</v>
      </c>
      <c r="F43" s="11">
        <v>11481</v>
      </c>
      <c r="G43" s="11">
        <v>11480</v>
      </c>
      <c r="H43" s="49">
        <v>1</v>
      </c>
    </row>
    <row r="44" spans="1:8" ht="25.5">
      <c r="A44" s="47">
        <v>20</v>
      </c>
      <c r="B44" s="36" t="s">
        <v>302</v>
      </c>
      <c r="C44" s="5"/>
      <c r="D44" s="5">
        <v>10480011</v>
      </c>
      <c r="E44" s="5">
        <v>1</v>
      </c>
      <c r="F44" s="11">
        <v>3181</v>
      </c>
      <c r="G44" s="11">
        <v>3180</v>
      </c>
      <c r="H44" s="49">
        <v>1</v>
      </c>
    </row>
    <row r="45" spans="1:8" ht="12.75">
      <c r="A45" s="47">
        <v>21</v>
      </c>
      <c r="B45" s="36" t="s">
        <v>301</v>
      </c>
      <c r="C45" s="5"/>
      <c r="D45" s="5">
        <v>10480012</v>
      </c>
      <c r="E45" s="5">
        <v>1</v>
      </c>
      <c r="F45" s="11">
        <v>3081</v>
      </c>
      <c r="G45" s="11">
        <v>3080</v>
      </c>
      <c r="H45" s="49">
        <v>1</v>
      </c>
    </row>
    <row r="46" spans="1:8" ht="12.75">
      <c r="A46" s="47">
        <v>22</v>
      </c>
      <c r="B46" s="25" t="s">
        <v>479</v>
      </c>
      <c r="C46" s="5"/>
      <c r="D46" s="5">
        <v>10480013</v>
      </c>
      <c r="E46" s="5">
        <v>1</v>
      </c>
      <c r="F46" s="11">
        <v>701</v>
      </c>
      <c r="G46" s="11">
        <v>700</v>
      </c>
      <c r="H46" s="49">
        <v>1</v>
      </c>
    </row>
    <row r="47" spans="1:8" ht="12.75">
      <c r="A47" s="47">
        <v>23</v>
      </c>
      <c r="B47" s="25" t="s">
        <v>300</v>
      </c>
      <c r="C47" s="5"/>
      <c r="D47" s="5">
        <v>10480015</v>
      </c>
      <c r="E47" s="5">
        <v>1</v>
      </c>
      <c r="F47" s="11">
        <v>1500</v>
      </c>
      <c r="G47" s="11">
        <v>1089</v>
      </c>
      <c r="H47" s="49">
        <v>411</v>
      </c>
    </row>
    <row r="48" spans="1:8" ht="38.25">
      <c r="A48" s="47">
        <v>24</v>
      </c>
      <c r="B48" s="36" t="s">
        <v>480</v>
      </c>
      <c r="C48" s="5"/>
      <c r="D48" s="5">
        <v>10480017</v>
      </c>
      <c r="E48" s="5">
        <v>1</v>
      </c>
      <c r="F48" s="11">
        <v>15653</v>
      </c>
      <c r="G48" s="11">
        <v>8868.91</v>
      </c>
      <c r="H48" s="49">
        <v>6784.09</v>
      </c>
    </row>
    <row r="49" spans="1:8" ht="12.75">
      <c r="A49" s="47">
        <v>25</v>
      </c>
      <c r="B49" s="25" t="s">
        <v>481</v>
      </c>
      <c r="C49" s="5"/>
      <c r="D49" s="5">
        <v>1049016</v>
      </c>
      <c r="E49" s="5">
        <v>1</v>
      </c>
      <c r="F49" s="11">
        <v>931</v>
      </c>
      <c r="G49" s="11">
        <v>930</v>
      </c>
      <c r="H49" s="49">
        <v>1</v>
      </c>
    </row>
    <row r="50" spans="1:8" ht="12.75">
      <c r="A50" s="47">
        <v>26</v>
      </c>
      <c r="B50" s="25" t="s">
        <v>735</v>
      </c>
      <c r="C50" s="5"/>
      <c r="D50" s="5">
        <v>10480008</v>
      </c>
      <c r="E50" s="5">
        <v>1</v>
      </c>
      <c r="F50" s="11">
        <v>615</v>
      </c>
      <c r="G50" s="11">
        <v>468.51</v>
      </c>
      <c r="H50" s="49">
        <v>146.49</v>
      </c>
    </row>
    <row r="51" spans="1:8" ht="12.75">
      <c r="A51" s="47">
        <v>27</v>
      </c>
      <c r="B51" s="25" t="s">
        <v>736</v>
      </c>
      <c r="C51" s="48"/>
      <c r="D51" s="5">
        <v>101480012</v>
      </c>
      <c r="E51" s="5">
        <v>1</v>
      </c>
      <c r="F51" s="11">
        <v>11034</v>
      </c>
      <c r="G51" s="11">
        <v>91.95</v>
      </c>
      <c r="H51" s="49">
        <v>10942.05</v>
      </c>
    </row>
    <row r="52" spans="1:8" ht="12.75">
      <c r="A52" s="47">
        <v>28</v>
      </c>
      <c r="B52" s="25" t="s">
        <v>482</v>
      </c>
      <c r="C52" s="48"/>
      <c r="D52" s="5" t="s">
        <v>299</v>
      </c>
      <c r="E52" s="5">
        <v>7</v>
      </c>
      <c r="F52" s="11">
        <v>68166</v>
      </c>
      <c r="G52" s="11">
        <v>568.05</v>
      </c>
      <c r="H52" s="49">
        <v>67597.95</v>
      </c>
    </row>
    <row r="53" spans="1:8" ht="12.75">
      <c r="A53" s="47">
        <v>29</v>
      </c>
      <c r="B53" s="25" t="s">
        <v>737</v>
      </c>
      <c r="C53" s="5"/>
      <c r="D53" s="5">
        <v>10480010</v>
      </c>
      <c r="E53" s="5">
        <v>1</v>
      </c>
      <c r="F53" s="11">
        <v>7999</v>
      </c>
      <c r="G53" s="11">
        <v>1199.85</v>
      </c>
      <c r="H53" s="49">
        <v>6799.15</v>
      </c>
    </row>
    <row r="54" spans="1:8" ht="12.75">
      <c r="A54" s="47">
        <v>30</v>
      </c>
      <c r="B54" s="25" t="s">
        <v>738</v>
      </c>
      <c r="C54" s="5"/>
      <c r="D54" s="5">
        <v>10490022</v>
      </c>
      <c r="E54" s="5">
        <v>1</v>
      </c>
      <c r="F54" s="11">
        <v>1251</v>
      </c>
      <c r="G54" s="11">
        <v>1250</v>
      </c>
      <c r="H54" s="49">
        <v>1</v>
      </c>
    </row>
    <row r="55" spans="1:8" ht="12.75">
      <c r="A55" s="47">
        <v>31</v>
      </c>
      <c r="B55" s="25" t="s">
        <v>483</v>
      </c>
      <c r="C55" s="5"/>
      <c r="D55" s="5">
        <v>10480016</v>
      </c>
      <c r="E55" s="5">
        <v>1</v>
      </c>
      <c r="F55" s="11">
        <v>1000</v>
      </c>
      <c r="G55" s="11">
        <v>683</v>
      </c>
      <c r="H55" s="49">
        <v>317</v>
      </c>
    </row>
    <row r="56" spans="1:8" ht="12.75">
      <c r="A56" s="47">
        <v>32</v>
      </c>
      <c r="B56" s="25" t="s">
        <v>739</v>
      </c>
      <c r="C56" s="5"/>
      <c r="D56" s="5">
        <v>101480011</v>
      </c>
      <c r="E56" s="5">
        <v>1</v>
      </c>
      <c r="F56" s="11">
        <v>9042</v>
      </c>
      <c r="G56" s="11">
        <v>678.15</v>
      </c>
      <c r="H56" s="49">
        <v>8363.85</v>
      </c>
    </row>
    <row r="57" spans="1:8" ht="25.5">
      <c r="A57" s="47">
        <v>33</v>
      </c>
      <c r="B57" s="36" t="s">
        <v>484</v>
      </c>
      <c r="C57" s="5"/>
      <c r="D57" s="5">
        <v>10490024</v>
      </c>
      <c r="E57" s="5">
        <v>1</v>
      </c>
      <c r="F57" s="11">
        <v>248</v>
      </c>
      <c r="G57" s="11">
        <v>247</v>
      </c>
      <c r="H57" s="49">
        <v>1</v>
      </c>
    </row>
    <row r="58" spans="1:8" ht="25.5">
      <c r="A58" s="47">
        <v>34</v>
      </c>
      <c r="B58" s="36" t="s">
        <v>485</v>
      </c>
      <c r="C58" s="5"/>
      <c r="D58" s="5">
        <v>10490025</v>
      </c>
      <c r="E58" s="5">
        <v>1</v>
      </c>
      <c r="F58" s="11">
        <v>362</v>
      </c>
      <c r="G58" s="11">
        <v>361</v>
      </c>
      <c r="H58" s="49">
        <v>1</v>
      </c>
    </row>
    <row r="59" spans="1:8" ht="25.5">
      <c r="A59" s="47">
        <v>35</v>
      </c>
      <c r="B59" s="36" t="s">
        <v>486</v>
      </c>
      <c r="C59" s="5"/>
      <c r="D59" s="5">
        <v>10490027</v>
      </c>
      <c r="E59" s="5">
        <v>1</v>
      </c>
      <c r="F59" s="11">
        <v>809</v>
      </c>
      <c r="G59" s="11">
        <v>808</v>
      </c>
      <c r="H59" s="49">
        <v>1</v>
      </c>
    </row>
    <row r="60" spans="1:8" ht="12.75">
      <c r="A60" s="47">
        <v>36</v>
      </c>
      <c r="B60" s="36" t="s">
        <v>296</v>
      </c>
      <c r="C60" s="5"/>
      <c r="D60" s="5" t="s">
        <v>295</v>
      </c>
      <c r="E60" s="5">
        <v>5</v>
      </c>
      <c r="F60" s="11">
        <v>941</v>
      </c>
      <c r="G60" s="11">
        <v>940</v>
      </c>
      <c r="H60" s="49">
        <v>1</v>
      </c>
    </row>
    <row r="61" spans="1:8" ht="12.75">
      <c r="A61" s="47">
        <v>37</v>
      </c>
      <c r="B61" s="25" t="s">
        <v>487</v>
      </c>
      <c r="C61" s="5"/>
      <c r="D61" s="5">
        <v>10490030</v>
      </c>
      <c r="E61" s="5">
        <v>1</v>
      </c>
      <c r="F61" s="11">
        <v>701</v>
      </c>
      <c r="G61" s="11">
        <v>700</v>
      </c>
      <c r="H61" s="49">
        <v>1</v>
      </c>
    </row>
    <row r="62" spans="1:8" ht="12.75">
      <c r="A62" s="47">
        <v>38</v>
      </c>
      <c r="B62" s="35" t="s">
        <v>488</v>
      </c>
      <c r="C62" s="5"/>
      <c r="D62" s="5">
        <v>10490034</v>
      </c>
      <c r="E62" s="5">
        <v>1</v>
      </c>
      <c r="F62" s="11">
        <v>500</v>
      </c>
      <c r="G62" s="11">
        <v>382</v>
      </c>
      <c r="H62" s="49">
        <v>118</v>
      </c>
    </row>
    <row r="63" spans="1:8" ht="12.75">
      <c r="A63" s="47">
        <v>39</v>
      </c>
      <c r="B63" s="35" t="s">
        <v>489</v>
      </c>
      <c r="C63" s="5"/>
      <c r="D63" s="5">
        <v>10490014</v>
      </c>
      <c r="E63" s="5">
        <v>1</v>
      </c>
      <c r="F63" s="11">
        <v>777</v>
      </c>
      <c r="G63" s="11">
        <v>776</v>
      </c>
      <c r="H63" s="49">
        <v>1</v>
      </c>
    </row>
    <row r="64" spans="1:8" ht="12.75">
      <c r="A64" s="47">
        <v>40</v>
      </c>
      <c r="B64" s="35" t="s">
        <v>490</v>
      </c>
      <c r="C64" s="5"/>
      <c r="D64" s="5">
        <v>10490017</v>
      </c>
      <c r="E64" s="5">
        <v>1</v>
      </c>
      <c r="F64" s="11">
        <v>1500</v>
      </c>
      <c r="G64" s="11">
        <v>851</v>
      </c>
      <c r="H64" s="49">
        <v>649</v>
      </c>
    </row>
    <row r="65" spans="1:8" ht="12.75">
      <c r="A65" s="47">
        <v>41</v>
      </c>
      <c r="B65" s="35" t="s">
        <v>453</v>
      </c>
      <c r="C65" s="5"/>
      <c r="D65" s="5">
        <v>10490007</v>
      </c>
      <c r="E65" s="5">
        <v>1</v>
      </c>
      <c r="F65" s="11">
        <v>151</v>
      </c>
      <c r="G65" s="11">
        <v>150</v>
      </c>
      <c r="H65" s="49">
        <v>1</v>
      </c>
    </row>
    <row r="66" spans="1:8" ht="12.75">
      <c r="A66" s="47">
        <v>42</v>
      </c>
      <c r="B66" s="25" t="s">
        <v>487</v>
      </c>
      <c r="C66" s="5"/>
      <c r="D66" s="5">
        <v>10490016</v>
      </c>
      <c r="E66" s="5">
        <v>1</v>
      </c>
      <c r="F66" s="11">
        <v>712</v>
      </c>
      <c r="G66" s="11">
        <v>711</v>
      </c>
      <c r="H66" s="49">
        <v>1</v>
      </c>
    </row>
    <row r="67" spans="1:8" ht="12.75">
      <c r="A67" s="47">
        <v>43</v>
      </c>
      <c r="B67" s="25" t="s">
        <v>740</v>
      </c>
      <c r="C67" s="5"/>
      <c r="D67" s="5">
        <v>10490018</v>
      </c>
      <c r="E67" s="5">
        <v>1</v>
      </c>
      <c r="F67" s="11">
        <v>182</v>
      </c>
      <c r="G67" s="11">
        <v>181</v>
      </c>
      <c r="H67" s="49">
        <v>1</v>
      </c>
    </row>
    <row r="68" spans="1:8" ht="12.75">
      <c r="A68" s="47">
        <v>44</v>
      </c>
      <c r="B68" s="25" t="s">
        <v>491</v>
      </c>
      <c r="C68" s="5"/>
      <c r="D68" s="5">
        <v>10490019</v>
      </c>
      <c r="E68" s="5">
        <v>1</v>
      </c>
      <c r="F68" s="11">
        <v>801</v>
      </c>
      <c r="G68" s="11">
        <v>800</v>
      </c>
      <c r="H68" s="49">
        <v>1</v>
      </c>
    </row>
    <row r="69" spans="1:8" ht="12.75">
      <c r="A69" s="47">
        <v>45</v>
      </c>
      <c r="B69" s="25" t="s">
        <v>65</v>
      </c>
      <c r="C69" s="5"/>
      <c r="D69" s="5">
        <v>10480018</v>
      </c>
      <c r="E69" s="5">
        <v>1</v>
      </c>
      <c r="F69" s="11">
        <v>3000</v>
      </c>
      <c r="G69" s="11">
        <v>1700</v>
      </c>
      <c r="H69" s="49">
        <v>1300</v>
      </c>
    </row>
    <row r="70" spans="1:8" ht="12.75">
      <c r="A70" s="47">
        <v>46</v>
      </c>
      <c r="B70" s="25" t="s">
        <v>65</v>
      </c>
      <c r="C70" s="5"/>
      <c r="D70" s="5">
        <v>10480019</v>
      </c>
      <c r="E70" s="5">
        <v>1</v>
      </c>
      <c r="F70" s="11">
        <v>4500</v>
      </c>
      <c r="G70" s="11">
        <v>2099</v>
      </c>
      <c r="H70" s="49">
        <v>2401</v>
      </c>
    </row>
    <row r="71" spans="1:8" ht="12.75">
      <c r="A71" s="47">
        <v>47</v>
      </c>
      <c r="B71" s="25" t="s">
        <v>492</v>
      </c>
      <c r="C71" s="5"/>
      <c r="D71" s="5">
        <v>10480009</v>
      </c>
      <c r="E71" s="5">
        <v>1</v>
      </c>
      <c r="F71" s="11">
        <v>2500</v>
      </c>
      <c r="G71" s="11">
        <v>918</v>
      </c>
      <c r="H71" s="49">
        <v>1582</v>
      </c>
    </row>
    <row r="72" spans="1:8" ht="12.75">
      <c r="A72" s="47">
        <v>48</v>
      </c>
      <c r="B72" s="25" t="s">
        <v>291</v>
      </c>
      <c r="C72" s="5"/>
      <c r="D72" s="5">
        <v>10480009</v>
      </c>
      <c r="E72" s="5">
        <v>1</v>
      </c>
      <c r="F72" s="11">
        <v>8470.8</v>
      </c>
      <c r="G72" s="11">
        <v>2258.88</v>
      </c>
      <c r="H72" s="49">
        <v>6211.919999999999</v>
      </c>
    </row>
    <row r="73" spans="1:8" ht="12.75">
      <c r="A73" s="47">
        <v>49</v>
      </c>
      <c r="B73" s="12" t="s">
        <v>493</v>
      </c>
      <c r="C73" s="1"/>
      <c r="D73" s="1">
        <v>10490035</v>
      </c>
      <c r="E73" s="1">
        <v>1</v>
      </c>
      <c r="F73" s="13">
        <v>300</v>
      </c>
      <c r="G73" s="13">
        <v>77.5</v>
      </c>
      <c r="H73" s="51">
        <v>222.5</v>
      </c>
    </row>
    <row r="74" spans="1:8" ht="12.75">
      <c r="A74" s="47">
        <v>50</v>
      </c>
      <c r="B74" s="25" t="s">
        <v>298</v>
      </c>
      <c r="C74" s="5"/>
      <c r="D74" s="5">
        <v>10490006</v>
      </c>
      <c r="E74" s="8">
        <v>1</v>
      </c>
      <c r="F74" s="11">
        <v>158</v>
      </c>
      <c r="G74" s="23">
        <v>157</v>
      </c>
      <c r="H74" s="49">
        <f>F74-G74</f>
        <v>1</v>
      </c>
    </row>
    <row r="75" spans="1:12" ht="13.5" thickBot="1">
      <c r="A75" s="307" t="s">
        <v>418</v>
      </c>
      <c r="B75" s="308"/>
      <c r="C75" s="308"/>
      <c r="D75" s="308"/>
      <c r="E75" s="44">
        <f>SUM(E25:E74)</f>
        <v>66</v>
      </c>
      <c r="F75" s="45">
        <f>SUM(F25:F74)</f>
        <v>191769.8</v>
      </c>
      <c r="G75" s="45">
        <f>SUM(G25:G74)</f>
        <v>77771.80000000002</v>
      </c>
      <c r="H75" s="46">
        <f>SUM(H25:H74)</f>
        <v>113997.99999999999</v>
      </c>
      <c r="L75" s="21"/>
    </row>
    <row r="76" spans="1:8" ht="12.75">
      <c r="A76" s="304">
        <v>1016</v>
      </c>
      <c r="B76" s="305"/>
      <c r="C76" s="305"/>
      <c r="D76" s="305"/>
      <c r="E76" s="305"/>
      <c r="F76" s="305"/>
      <c r="G76" s="305"/>
      <c r="H76" s="306"/>
    </row>
    <row r="77" spans="1:8" ht="12.75">
      <c r="A77" s="47">
        <v>1</v>
      </c>
      <c r="B77" s="25" t="s">
        <v>251</v>
      </c>
      <c r="C77" s="5"/>
      <c r="D77" s="5">
        <v>10630010</v>
      </c>
      <c r="E77" s="5">
        <v>1</v>
      </c>
      <c r="F77" s="11">
        <v>4700</v>
      </c>
      <c r="G77" s="11">
        <v>2115</v>
      </c>
      <c r="H77" s="49">
        <v>2585</v>
      </c>
    </row>
    <row r="78" spans="1:8" ht="12.75">
      <c r="A78" s="47">
        <v>2</v>
      </c>
      <c r="B78" s="25" t="s">
        <v>80</v>
      </c>
      <c r="C78" s="5"/>
      <c r="D78" s="5">
        <v>10630001</v>
      </c>
      <c r="E78" s="5">
        <v>1</v>
      </c>
      <c r="F78" s="11">
        <v>132</v>
      </c>
      <c r="G78" s="11">
        <v>131</v>
      </c>
      <c r="H78" s="49">
        <v>1</v>
      </c>
    </row>
    <row r="79" spans="1:8" ht="12.75">
      <c r="A79" s="47">
        <v>3</v>
      </c>
      <c r="B79" s="25" t="s">
        <v>214</v>
      </c>
      <c r="C79" s="5"/>
      <c r="D79" s="5">
        <v>10630002</v>
      </c>
      <c r="E79" s="5">
        <v>1</v>
      </c>
      <c r="F79" s="11">
        <v>1037</v>
      </c>
      <c r="G79" s="11">
        <v>1036</v>
      </c>
      <c r="H79" s="49">
        <v>1</v>
      </c>
    </row>
    <row r="80" spans="1:8" ht="12.75">
      <c r="A80" s="47">
        <v>4</v>
      </c>
      <c r="B80" s="25" t="s">
        <v>80</v>
      </c>
      <c r="C80" s="5"/>
      <c r="D80" s="5">
        <v>10630023</v>
      </c>
      <c r="E80" s="5">
        <v>1</v>
      </c>
      <c r="F80" s="11">
        <v>880</v>
      </c>
      <c r="G80" s="11">
        <v>879</v>
      </c>
      <c r="H80" s="49">
        <v>1</v>
      </c>
    </row>
    <row r="81" spans="1:8" ht="12.75">
      <c r="A81" s="47">
        <v>5</v>
      </c>
      <c r="B81" s="25" t="s">
        <v>59</v>
      </c>
      <c r="C81" s="5"/>
      <c r="D81" s="5">
        <v>101620004</v>
      </c>
      <c r="E81" s="5">
        <v>1</v>
      </c>
      <c r="F81" s="11">
        <v>6403</v>
      </c>
      <c r="G81" s="11">
        <v>480.23</v>
      </c>
      <c r="H81" s="49">
        <v>5922.77</v>
      </c>
    </row>
    <row r="82" spans="1:8" ht="12.75">
      <c r="A82" s="47">
        <v>6</v>
      </c>
      <c r="B82" s="25" t="s">
        <v>297</v>
      </c>
      <c r="C82" s="5"/>
      <c r="D82" s="5">
        <v>10630002</v>
      </c>
      <c r="E82" s="5">
        <v>1</v>
      </c>
      <c r="F82" s="11">
        <v>47</v>
      </c>
      <c r="G82" s="11">
        <v>46</v>
      </c>
      <c r="H82" s="49">
        <v>1</v>
      </c>
    </row>
    <row r="83" spans="1:8" ht="12.75">
      <c r="A83" s="47">
        <v>7</v>
      </c>
      <c r="B83" s="25" t="s">
        <v>494</v>
      </c>
      <c r="C83" s="5"/>
      <c r="D83" s="5">
        <v>10620004</v>
      </c>
      <c r="E83" s="5">
        <v>1</v>
      </c>
      <c r="F83" s="11">
        <v>47</v>
      </c>
      <c r="G83" s="11">
        <v>46</v>
      </c>
      <c r="H83" s="49">
        <v>1</v>
      </c>
    </row>
    <row r="84" spans="1:8" ht="12.75">
      <c r="A84" s="47">
        <v>8</v>
      </c>
      <c r="B84" s="25" t="s">
        <v>294</v>
      </c>
      <c r="C84" s="5"/>
      <c r="D84" s="5">
        <v>10640001</v>
      </c>
      <c r="E84" s="5">
        <v>1</v>
      </c>
      <c r="F84" s="11">
        <v>200</v>
      </c>
      <c r="G84" s="11">
        <v>153</v>
      </c>
      <c r="H84" s="49">
        <v>47</v>
      </c>
    </row>
    <row r="85" spans="1:8" ht="12.75">
      <c r="A85" s="47">
        <v>9</v>
      </c>
      <c r="B85" s="25" t="s">
        <v>219</v>
      </c>
      <c r="C85" s="5"/>
      <c r="D85" s="5">
        <v>10620001</v>
      </c>
      <c r="E85" s="5">
        <v>1</v>
      </c>
      <c r="F85" s="11">
        <v>556</v>
      </c>
      <c r="G85" s="11">
        <v>555</v>
      </c>
      <c r="H85" s="49">
        <v>1</v>
      </c>
    </row>
    <row r="86" spans="1:8" ht="12.75">
      <c r="A86" s="47">
        <v>10</v>
      </c>
      <c r="B86" s="25" t="s">
        <v>293</v>
      </c>
      <c r="C86" s="5"/>
      <c r="D86" s="8">
        <v>10620002</v>
      </c>
      <c r="E86" s="5">
        <v>3</v>
      </c>
      <c r="F86" s="11">
        <v>1516</v>
      </c>
      <c r="G86" s="11">
        <v>1515</v>
      </c>
      <c r="H86" s="49">
        <v>1</v>
      </c>
    </row>
    <row r="87" spans="1:8" ht="12.75">
      <c r="A87" s="47">
        <v>11</v>
      </c>
      <c r="B87" s="25" t="s">
        <v>117</v>
      </c>
      <c r="C87" s="5"/>
      <c r="D87" s="5">
        <v>10620003</v>
      </c>
      <c r="E87" s="5">
        <v>1</v>
      </c>
      <c r="F87" s="11">
        <v>188</v>
      </c>
      <c r="G87" s="11">
        <v>187</v>
      </c>
      <c r="H87" s="49">
        <v>1</v>
      </c>
    </row>
    <row r="88" spans="1:8" ht="12.75">
      <c r="A88" s="47">
        <v>12</v>
      </c>
      <c r="B88" s="25" t="s">
        <v>741</v>
      </c>
      <c r="C88" s="5"/>
      <c r="D88" s="5">
        <v>10620001</v>
      </c>
      <c r="E88" s="5">
        <v>1</v>
      </c>
      <c r="F88" s="11">
        <v>220</v>
      </c>
      <c r="G88" s="11">
        <v>219</v>
      </c>
      <c r="H88" s="49">
        <v>1</v>
      </c>
    </row>
    <row r="89" spans="1:8" ht="12.75">
      <c r="A89" s="47">
        <v>13</v>
      </c>
      <c r="B89" s="25" t="s">
        <v>495</v>
      </c>
      <c r="C89" s="5"/>
      <c r="D89" s="5">
        <v>10620005</v>
      </c>
      <c r="E89" s="5">
        <v>1</v>
      </c>
      <c r="F89" s="11">
        <v>91</v>
      </c>
      <c r="G89" s="11">
        <v>90</v>
      </c>
      <c r="H89" s="49">
        <v>1</v>
      </c>
    </row>
    <row r="90" spans="1:8" ht="12.75">
      <c r="A90" s="47">
        <v>14</v>
      </c>
      <c r="B90" s="25" t="s">
        <v>495</v>
      </c>
      <c r="C90" s="5"/>
      <c r="D90" s="5">
        <v>10620006</v>
      </c>
      <c r="E90" s="5">
        <v>1</v>
      </c>
      <c r="F90" s="11">
        <v>76</v>
      </c>
      <c r="G90" s="11">
        <v>75</v>
      </c>
      <c r="H90" s="49">
        <v>1</v>
      </c>
    </row>
    <row r="91" spans="1:8" ht="13.5" thickBot="1">
      <c r="A91" s="307" t="s">
        <v>418</v>
      </c>
      <c r="B91" s="308"/>
      <c r="C91" s="308"/>
      <c r="D91" s="308"/>
      <c r="E91" s="44">
        <f>SUM(E77:E90)</f>
        <v>16</v>
      </c>
      <c r="F91" s="45">
        <f>SUM(F77:F90)</f>
        <v>16093</v>
      </c>
      <c r="G91" s="45">
        <f>SUM(G77:G90)</f>
        <v>7527.23</v>
      </c>
      <c r="H91" s="46">
        <f>SUM(H77:H90)</f>
        <v>8565.77</v>
      </c>
    </row>
    <row r="92" spans="1:8" ht="12.75">
      <c r="A92" s="304">
        <v>1112</v>
      </c>
      <c r="B92" s="305"/>
      <c r="C92" s="305"/>
      <c r="D92" s="305"/>
      <c r="E92" s="305"/>
      <c r="F92" s="305"/>
      <c r="G92" s="305"/>
      <c r="H92" s="306"/>
    </row>
    <row r="93" spans="1:8" ht="12.75">
      <c r="A93" s="47">
        <v>1</v>
      </c>
      <c r="B93" s="25" t="s">
        <v>742</v>
      </c>
      <c r="C93" s="5"/>
      <c r="D93" s="5">
        <v>112</v>
      </c>
      <c r="E93" s="5">
        <v>56</v>
      </c>
      <c r="F93" s="11">
        <v>2520</v>
      </c>
      <c r="G93" s="11">
        <v>1260</v>
      </c>
      <c r="H93" s="49">
        <f>F93-G93</f>
        <v>1260</v>
      </c>
    </row>
    <row r="94" spans="1:8" ht="12.75">
      <c r="A94" s="47">
        <v>2</v>
      </c>
      <c r="B94" s="25" t="s">
        <v>742</v>
      </c>
      <c r="C94" s="5"/>
      <c r="D94" s="5">
        <v>112</v>
      </c>
      <c r="E94" s="5">
        <v>15</v>
      </c>
      <c r="F94" s="11">
        <v>765</v>
      </c>
      <c r="G94" s="11">
        <v>382.5</v>
      </c>
      <c r="H94" s="49">
        <f>F94-G94</f>
        <v>382.5</v>
      </c>
    </row>
    <row r="95" spans="1:8" ht="12.75">
      <c r="A95" s="53">
        <v>3</v>
      </c>
      <c r="B95" s="25" t="s">
        <v>99</v>
      </c>
      <c r="C95" s="5"/>
      <c r="D95" s="5"/>
      <c r="E95" s="5" t="s">
        <v>55</v>
      </c>
      <c r="F95" s="11">
        <v>65979.35</v>
      </c>
      <c r="G95" s="11">
        <v>32989.67</v>
      </c>
      <c r="H95" s="49">
        <f>F95-G95</f>
        <v>32989.68000000001</v>
      </c>
    </row>
    <row r="96" spans="1:8" ht="13.5" thickBot="1">
      <c r="A96" s="307" t="s">
        <v>418</v>
      </c>
      <c r="B96" s="308"/>
      <c r="C96" s="308"/>
      <c r="D96" s="308"/>
      <c r="E96" s="44">
        <f>SUM(E93:E94)</f>
        <v>71</v>
      </c>
      <c r="F96" s="45">
        <f>SUM(F93:F95)</f>
        <v>69264.35</v>
      </c>
      <c r="G96" s="45">
        <f>SUM(G93:G95)</f>
        <v>34632.17</v>
      </c>
      <c r="H96" s="46">
        <f>SUM(H93:H95)</f>
        <v>34632.18000000001</v>
      </c>
    </row>
    <row r="97" spans="1:8" ht="12.75">
      <c r="A97" s="247">
        <v>1113</v>
      </c>
      <c r="B97" s="248"/>
      <c r="C97" s="248"/>
      <c r="D97" s="248"/>
      <c r="E97" s="248"/>
      <c r="F97" s="248"/>
      <c r="G97" s="248"/>
      <c r="H97" s="249"/>
    </row>
    <row r="98" spans="1:8" ht="12.75">
      <c r="A98" s="47">
        <v>1</v>
      </c>
      <c r="B98" s="25" t="s">
        <v>235</v>
      </c>
      <c r="C98" s="5"/>
      <c r="D98" s="5">
        <v>11136008</v>
      </c>
      <c r="E98" s="5">
        <v>1</v>
      </c>
      <c r="F98" s="11">
        <v>2028</v>
      </c>
      <c r="G98" s="11">
        <v>1014</v>
      </c>
      <c r="H98" s="49">
        <v>1014</v>
      </c>
    </row>
    <row r="99" spans="1:8" ht="12.75">
      <c r="A99" s="47">
        <v>2</v>
      </c>
      <c r="B99" s="25" t="s">
        <v>743</v>
      </c>
      <c r="C99" s="5"/>
      <c r="D99" s="5">
        <v>11136009</v>
      </c>
      <c r="E99" s="5">
        <v>1</v>
      </c>
      <c r="F99" s="11">
        <v>2200</v>
      </c>
      <c r="G99" s="11">
        <v>1100</v>
      </c>
      <c r="H99" s="49">
        <v>1100</v>
      </c>
    </row>
    <row r="100" spans="1:8" ht="12.75">
      <c r="A100" s="47">
        <v>3</v>
      </c>
      <c r="B100" s="25" t="s">
        <v>520</v>
      </c>
      <c r="C100" s="5"/>
      <c r="D100" s="5">
        <v>1137001</v>
      </c>
      <c r="E100" s="5">
        <v>1</v>
      </c>
      <c r="F100" s="11">
        <v>500</v>
      </c>
      <c r="G100" s="23">
        <v>250</v>
      </c>
      <c r="H100" s="49">
        <v>250</v>
      </c>
    </row>
    <row r="101" spans="1:8" ht="12.75">
      <c r="A101" s="47">
        <v>4</v>
      </c>
      <c r="B101" s="25" t="s">
        <v>307</v>
      </c>
      <c r="C101" s="48"/>
      <c r="D101" s="5">
        <v>1137008</v>
      </c>
      <c r="E101" s="5">
        <v>1</v>
      </c>
      <c r="F101" s="11">
        <v>500</v>
      </c>
      <c r="G101" s="11">
        <v>250</v>
      </c>
      <c r="H101" s="49">
        <v>250</v>
      </c>
    </row>
    <row r="102" spans="1:8" ht="12.75">
      <c r="A102" s="47">
        <v>5</v>
      </c>
      <c r="B102" s="36" t="s">
        <v>744</v>
      </c>
      <c r="C102" s="5"/>
      <c r="D102" s="5">
        <v>1137003</v>
      </c>
      <c r="E102" s="5">
        <v>1</v>
      </c>
      <c r="F102" s="11">
        <v>190</v>
      </c>
      <c r="G102" s="11">
        <v>95</v>
      </c>
      <c r="H102" s="49">
        <v>95</v>
      </c>
    </row>
    <row r="103" spans="1:8" ht="25.5">
      <c r="A103" s="47">
        <v>6</v>
      </c>
      <c r="B103" s="36" t="s">
        <v>496</v>
      </c>
      <c r="C103" s="5"/>
      <c r="D103" s="5">
        <v>1137002</v>
      </c>
      <c r="E103" s="5">
        <v>1</v>
      </c>
      <c r="F103" s="11">
        <v>696</v>
      </c>
      <c r="G103" s="11">
        <v>348</v>
      </c>
      <c r="H103" s="49">
        <v>348</v>
      </c>
    </row>
    <row r="104" spans="1:8" ht="12.75">
      <c r="A104" s="47">
        <v>7</v>
      </c>
      <c r="B104" s="25" t="s">
        <v>745</v>
      </c>
      <c r="C104" s="5"/>
      <c r="D104" s="5">
        <v>1137009</v>
      </c>
      <c r="E104" s="5">
        <v>1</v>
      </c>
      <c r="F104" s="11">
        <v>500</v>
      </c>
      <c r="G104" s="11">
        <v>250</v>
      </c>
      <c r="H104" s="49">
        <v>250</v>
      </c>
    </row>
    <row r="105" spans="1:8" ht="12.75">
      <c r="A105" s="47">
        <v>8</v>
      </c>
      <c r="B105" s="25" t="s">
        <v>746</v>
      </c>
      <c r="C105" s="5"/>
      <c r="D105" s="5">
        <v>1137003</v>
      </c>
      <c r="E105" s="5">
        <v>1</v>
      </c>
      <c r="F105" s="11">
        <v>500</v>
      </c>
      <c r="G105" s="11">
        <v>250</v>
      </c>
      <c r="H105" s="49">
        <v>250</v>
      </c>
    </row>
    <row r="106" spans="1:8" ht="12.75">
      <c r="A106" s="47">
        <v>9</v>
      </c>
      <c r="B106" s="25" t="s">
        <v>162</v>
      </c>
      <c r="C106" s="5"/>
      <c r="D106" s="5">
        <v>1137002</v>
      </c>
      <c r="E106" s="5">
        <v>1</v>
      </c>
      <c r="F106" s="11">
        <v>2000</v>
      </c>
      <c r="G106" s="11">
        <v>1000</v>
      </c>
      <c r="H106" s="49">
        <v>1000</v>
      </c>
    </row>
    <row r="107" spans="1:8" ht="25.5">
      <c r="A107" s="47">
        <v>10</v>
      </c>
      <c r="B107" s="36" t="s">
        <v>747</v>
      </c>
      <c r="C107" s="5"/>
      <c r="D107" s="5">
        <v>1137006</v>
      </c>
      <c r="E107" s="5">
        <v>1</v>
      </c>
      <c r="F107" s="11">
        <v>1685</v>
      </c>
      <c r="G107" s="11">
        <v>842.5</v>
      </c>
      <c r="H107" s="49">
        <v>842.5</v>
      </c>
    </row>
    <row r="108" spans="1:8" ht="12.75">
      <c r="A108" s="47">
        <v>11</v>
      </c>
      <c r="B108" s="25" t="s">
        <v>748</v>
      </c>
      <c r="C108" s="5"/>
      <c r="D108" s="5">
        <v>1137004</v>
      </c>
      <c r="E108" s="5">
        <v>1</v>
      </c>
      <c r="F108" s="11">
        <v>700</v>
      </c>
      <c r="G108" s="11">
        <v>350</v>
      </c>
      <c r="H108" s="49">
        <v>350</v>
      </c>
    </row>
    <row r="109" spans="1:8" ht="12.75">
      <c r="A109" s="47">
        <v>12</v>
      </c>
      <c r="B109" s="25" t="s">
        <v>292</v>
      </c>
      <c r="C109" s="5"/>
      <c r="D109" s="5">
        <v>1136007</v>
      </c>
      <c r="E109" s="5">
        <v>1</v>
      </c>
      <c r="F109" s="11">
        <v>500</v>
      </c>
      <c r="G109" s="11">
        <v>250</v>
      </c>
      <c r="H109" s="49">
        <v>250</v>
      </c>
    </row>
    <row r="110" spans="1:8" ht="12.75">
      <c r="A110" s="47">
        <v>13</v>
      </c>
      <c r="B110" s="35" t="s">
        <v>749</v>
      </c>
      <c r="C110" s="5"/>
      <c r="D110" s="5">
        <v>1137004</v>
      </c>
      <c r="E110" s="5">
        <v>1</v>
      </c>
      <c r="F110" s="11">
        <v>3499</v>
      </c>
      <c r="G110" s="11">
        <v>1749.5</v>
      </c>
      <c r="H110" s="49">
        <v>1749.5</v>
      </c>
    </row>
    <row r="111" spans="1:8" ht="13.5" thickBot="1">
      <c r="A111" s="307" t="s">
        <v>418</v>
      </c>
      <c r="B111" s="308"/>
      <c r="C111" s="308"/>
      <c r="D111" s="308"/>
      <c r="E111" s="52">
        <f>SUM(E98:E110)</f>
        <v>13</v>
      </c>
      <c r="F111" s="45">
        <f>SUM(F98:F110)</f>
        <v>15498</v>
      </c>
      <c r="G111" s="45">
        <f>SUM(G98:G110)</f>
        <v>7749</v>
      </c>
      <c r="H111" s="46">
        <f>SUM(H98:H110)</f>
        <v>7749</v>
      </c>
    </row>
    <row r="112" spans="1:8" ht="13.5" thickBot="1">
      <c r="A112" s="291" t="s">
        <v>358</v>
      </c>
      <c r="B112" s="292"/>
      <c r="C112" s="292"/>
      <c r="D112" s="292"/>
      <c r="E112" s="52">
        <f>E23+E75+E91+E96+E111</f>
        <v>341</v>
      </c>
      <c r="F112" s="45">
        <f>F23+F75+F91+F96+F111</f>
        <v>1437398.1500000001</v>
      </c>
      <c r="G112" s="45">
        <f>G23+G75+G91+G96+G111</f>
        <v>1256999.41</v>
      </c>
      <c r="H112" s="46">
        <f>H23+H75+H91+H96+H111</f>
        <v>180398.74</v>
      </c>
    </row>
    <row r="113" spans="1:8" ht="12.75">
      <c r="A113" s="27"/>
      <c r="B113" s="32"/>
      <c r="C113" s="27"/>
      <c r="D113" s="27"/>
      <c r="E113" s="27"/>
      <c r="F113" s="27"/>
      <c r="G113" s="27"/>
      <c r="H113" s="27"/>
    </row>
    <row r="114" spans="2:6" ht="12.75">
      <c r="B114" s="17" t="s">
        <v>361</v>
      </c>
      <c r="F114" s="17" t="s">
        <v>362</v>
      </c>
    </row>
    <row r="115" spans="2:8" ht="12.75">
      <c r="B115" s="19" t="s">
        <v>772</v>
      </c>
      <c r="C115" s="19"/>
      <c r="D115" s="73"/>
      <c r="E115" s="73"/>
      <c r="F115" s="71" t="s">
        <v>773</v>
      </c>
      <c r="G115" s="71"/>
      <c r="H115" s="71"/>
    </row>
    <row r="116" spans="2:8" ht="12.75">
      <c r="B116" s="70"/>
      <c r="C116" s="70" t="s">
        <v>774</v>
      </c>
      <c r="D116" s="73"/>
      <c r="E116" s="73"/>
      <c r="F116" s="72"/>
      <c r="G116" s="72"/>
      <c r="H116" s="74" t="s">
        <v>775</v>
      </c>
    </row>
    <row r="117" spans="1:8" ht="12.75">
      <c r="A117" s="27"/>
      <c r="B117" s="32"/>
      <c r="C117" s="27"/>
      <c r="D117" s="27"/>
      <c r="E117" s="27"/>
      <c r="F117" s="27"/>
      <c r="G117" s="27"/>
      <c r="H117" s="27"/>
    </row>
    <row r="118" spans="1:8" ht="12.75">
      <c r="A118" s="27"/>
      <c r="B118" s="32"/>
      <c r="C118" s="27"/>
      <c r="D118" s="27"/>
      <c r="E118" s="27"/>
      <c r="F118" s="27"/>
      <c r="G118" s="27"/>
      <c r="H118" s="27"/>
    </row>
    <row r="119" spans="1:8" ht="12.75">
      <c r="A119" s="27"/>
      <c r="B119" s="32"/>
      <c r="C119" s="27"/>
      <c r="D119" s="27"/>
      <c r="E119" s="27"/>
      <c r="F119" s="27"/>
      <c r="G119" s="27"/>
      <c r="H119" s="27"/>
    </row>
    <row r="120" spans="1:8" ht="12.75">
      <c r="A120" s="27"/>
      <c r="B120" s="32"/>
      <c r="C120" s="27"/>
      <c r="D120" s="27"/>
      <c r="E120" s="27"/>
      <c r="F120" s="27"/>
      <c r="G120" s="27"/>
      <c r="H120" s="27"/>
    </row>
    <row r="121" spans="1:8" ht="12.75">
      <c r="A121" s="27"/>
      <c r="B121" s="32"/>
      <c r="C121" s="27"/>
      <c r="D121" s="27"/>
      <c r="E121" s="27"/>
      <c r="F121" s="27"/>
      <c r="G121" s="27"/>
      <c r="H121" s="27"/>
    </row>
    <row r="122" spans="1:8" ht="12.75">
      <c r="A122" s="27"/>
      <c r="B122" s="32"/>
      <c r="C122" s="27"/>
      <c r="D122" s="27"/>
      <c r="E122" s="27"/>
      <c r="F122" s="27"/>
      <c r="G122" s="27"/>
      <c r="H122" s="27"/>
    </row>
    <row r="123" spans="1:8" ht="12.75">
      <c r="A123" s="27"/>
      <c r="B123" s="32"/>
      <c r="C123" s="27"/>
      <c r="D123" s="27"/>
      <c r="E123" s="27"/>
      <c r="F123" s="27"/>
      <c r="G123" s="27"/>
      <c r="H123" s="27"/>
    </row>
    <row r="124" spans="1:8" ht="12.75">
      <c r="A124" s="27"/>
      <c r="B124" s="32"/>
      <c r="C124" s="27"/>
      <c r="D124" s="27"/>
      <c r="E124" s="27"/>
      <c r="F124" s="27"/>
      <c r="G124" s="27"/>
      <c r="H124" s="27"/>
    </row>
    <row r="125" spans="1:8" ht="12.75">
      <c r="A125" s="27"/>
      <c r="B125" s="32"/>
      <c r="C125" s="27"/>
      <c r="D125" s="27"/>
      <c r="E125" s="27"/>
      <c r="F125" s="27"/>
      <c r="G125" s="27"/>
      <c r="H125" s="27"/>
    </row>
    <row r="126" spans="1:8" ht="12.75">
      <c r="A126" s="27"/>
      <c r="B126" s="32"/>
      <c r="C126" s="27"/>
      <c r="D126" s="27"/>
      <c r="E126" s="27"/>
      <c r="F126" s="27"/>
      <c r="G126" s="27"/>
      <c r="H126" s="27"/>
    </row>
    <row r="127" spans="1:8" ht="12.75">
      <c r="A127" s="27"/>
      <c r="B127" s="32"/>
      <c r="C127" s="27"/>
      <c r="D127" s="27"/>
      <c r="E127" s="27"/>
      <c r="F127" s="27"/>
      <c r="G127" s="27"/>
      <c r="H127" s="27"/>
    </row>
    <row r="128" spans="1:8" ht="12.75">
      <c r="A128" s="27"/>
      <c r="B128" s="32"/>
      <c r="C128" s="27"/>
      <c r="D128" s="27"/>
      <c r="E128" s="27"/>
      <c r="F128" s="27"/>
      <c r="G128" s="27"/>
      <c r="H128" s="27"/>
    </row>
    <row r="129" spans="1:8" ht="12.75">
      <c r="A129" s="27"/>
      <c r="B129" s="32"/>
      <c r="C129" s="27"/>
      <c r="D129" s="27"/>
      <c r="E129" s="27"/>
      <c r="F129" s="27"/>
      <c r="G129" s="27"/>
      <c r="H129" s="27"/>
    </row>
    <row r="130" spans="1:8" ht="12.75">
      <c r="A130" s="27"/>
      <c r="B130" s="32"/>
      <c r="C130" s="27"/>
      <c r="D130" s="27"/>
      <c r="E130" s="27"/>
      <c r="F130" s="27"/>
      <c r="G130" s="27"/>
      <c r="H130" s="27"/>
    </row>
    <row r="131" spans="1:8" ht="12.75">
      <c r="A131" s="27"/>
      <c r="B131" s="32"/>
      <c r="C131" s="27"/>
      <c r="D131" s="27"/>
      <c r="E131" s="27"/>
      <c r="F131" s="27"/>
      <c r="G131" s="27"/>
      <c r="H131" s="27"/>
    </row>
    <row r="132" spans="1:8" ht="12.75">
      <c r="A132" s="27"/>
      <c r="B132" s="32"/>
      <c r="C132" s="27"/>
      <c r="D132" s="27"/>
      <c r="E132" s="27"/>
      <c r="F132" s="27"/>
      <c r="G132" s="27"/>
      <c r="H132" s="27"/>
    </row>
    <row r="133" spans="1:8" ht="12.75">
      <c r="A133" s="27"/>
      <c r="B133" s="27"/>
      <c r="C133" s="27"/>
      <c r="D133" s="27"/>
      <c r="E133" s="27"/>
      <c r="F133" s="27"/>
      <c r="G133" s="27"/>
      <c r="H133" s="27"/>
    </row>
  </sheetData>
  <sheetProtection/>
  <mergeCells count="21">
    <mergeCell ref="A112:D112"/>
    <mergeCell ref="A92:H92"/>
    <mergeCell ref="A96:D96"/>
    <mergeCell ref="A97:H97"/>
    <mergeCell ref="A111:D111"/>
    <mergeCell ref="A24:H24"/>
    <mergeCell ref="A75:D75"/>
    <mergeCell ref="A76:H76"/>
    <mergeCell ref="A91:D91"/>
    <mergeCell ref="A7:H7"/>
    <mergeCell ref="A8:H8"/>
    <mergeCell ref="A9:H9"/>
    <mergeCell ref="A10:H10"/>
    <mergeCell ref="A12:H12"/>
    <mergeCell ref="A23:D23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9"/>
  <sheetViews>
    <sheetView view="pageBreakPreview" zoomScale="130" zoomScaleSheetLayoutView="130" zoomScalePageLayoutView="0" workbookViewId="0" topLeftCell="A82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9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>
      <c r="A7" s="303" t="s">
        <v>384</v>
      </c>
      <c r="B7" s="303"/>
      <c r="C7" s="303"/>
      <c r="D7" s="303"/>
      <c r="E7" s="303"/>
      <c r="F7" s="303"/>
      <c r="G7" s="303"/>
      <c r="H7" s="303"/>
    </row>
    <row r="8" spans="1:8" ht="12.75">
      <c r="A8" s="323" t="s">
        <v>379</v>
      </c>
      <c r="B8" s="323"/>
      <c r="C8" s="323"/>
      <c r="D8" s="323"/>
      <c r="E8" s="323"/>
      <c r="F8" s="323"/>
      <c r="G8" s="323"/>
      <c r="H8" s="32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43</v>
      </c>
      <c r="C13" s="5"/>
      <c r="D13" s="5">
        <v>10310008</v>
      </c>
      <c r="E13" s="5">
        <v>1</v>
      </c>
      <c r="F13" s="11">
        <v>719182</v>
      </c>
      <c r="G13" s="11">
        <v>622092.81</v>
      </c>
      <c r="H13" s="49">
        <f>F13-G13</f>
        <v>97089.18999999994</v>
      </c>
    </row>
    <row r="14" spans="1:8" ht="12.75">
      <c r="A14" s="47">
        <f>1+A13</f>
        <v>2</v>
      </c>
      <c r="B14" s="25" t="s">
        <v>316</v>
      </c>
      <c r="C14" s="5"/>
      <c r="D14" s="5">
        <v>10310009</v>
      </c>
      <c r="E14" s="5">
        <v>1</v>
      </c>
      <c r="F14" s="11">
        <v>11463</v>
      </c>
      <c r="G14" s="11">
        <v>11462</v>
      </c>
      <c r="H14" s="49">
        <f>F14-G14</f>
        <v>1</v>
      </c>
    </row>
    <row r="15" spans="1:8" ht="12.75">
      <c r="A15" s="47">
        <f>1+A14</f>
        <v>3</v>
      </c>
      <c r="B15" s="25" t="s">
        <v>173</v>
      </c>
      <c r="C15" s="5"/>
      <c r="D15" s="5">
        <v>10310010</v>
      </c>
      <c r="E15" s="5">
        <v>1</v>
      </c>
      <c r="F15" s="11">
        <v>256296.25</v>
      </c>
      <c r="G15" s="11">
        <v>116705.31</v>
      </c>
      <c r="H15" s="49">
        <f>F15-G15</f>
        <v>139590.94</v>
      </c>
    </row>
    <row r="16" spans="1:8" ht="13.5" thickBot="1">
      <c r="A16" s="307" t="s">
        <v>418</v>
      </c>
      <c r="B16" s="308"/>
      <c r="C16" s="308"/>
      <c r="D16" s="308"/>
      <c r="E16" s="44">
        <f>SUM(E13:E15)</f>
        <v>3</v>
      </c>
      <c r="F16" s="45">
        <f>SUM(F13:F15)</f>
        <v>986941.25</v>
      </c>
      <c r="G16" s="45">
        <f>SUM(G13:G15)</f>
        <v>750260.1200000001</v>
      </c>
      <c r="H16" s="46">
        <f>SUM(H13:H15)</f>
        <v>236681.12999999995</v>
      </c>
    </row>
    <row r="17" spans="1:8" ht="12.75">
      <c r="A17" s="304">
        <v>1014</v>
      </c>
      <c r="B17" s="305"/>
      <c r="C17" s="305"/>
      <c r="D17" s="305"/>
      <c r="E17" s="305"/>
      <c r="F17" s="305"/>
      <c r="G17" s="305"/>
      <c r="H17" s="306"/>
    </row>
    <row r="18" spans="1:8" ht="12.75">
      <c r="A18" s="47">
        <v>1</v>
      </c>
      <c r="B18" s="25" t="s">
        <v>182</v>
      </c>
      <c r="C18" s="5"/>
      <c r="D18" s="5">
        <v>10490005</v>
      </c>
      <c r="E18" s="5">
        <v>1</v>
      </c>
      <c r="F18" s="11">
        <v>36</v>
      </c>
      <c r="G18" s="11">
        <v>35</v>
      </c>
      <c r="H18" s="49">
        <f>F18-G18</f>
        <v>1</v>
      </c>
    </row>
    <row r="19" spans="1:8" ht="12.75">
      <c r="A19" s="47">
        <v>2</v>
      </c>
      <c r="B19" s="25" t="s">
        <v>450</v>
      </c>
      <c r="C19" s="5"/>
      <c r="D19" s="5">
        <v>10490011</v>
      </c>
      <c r="E19" s="5">
        <v>1</v>
      </c>
      <c r="F19" s="11">
        <v>2260</v>
      </c>
      <c r="G19" s="11">
        <v>2259</v>
      </c>
      <c r="H19" s="49">
        <f>F19-G19</f>
        <v>1</v>
      </c>
    </row>
    <row r="20" spans="1:8" ht="12.75">
      <c r="A20" s="47">
        <v>3</v>
      </c>
      <c r="B20" s="25" t="s">
        <v>335</v>
      </c>
      <c r="C20" s="5"/>
      <c r="D20" s="5">
        <v>10480038</v>
      </c>
      <c r="E20" s="5">
        <v>1</v>
      </c>
      <c r="F20" s="11">
        <v>4000</v>
      </c>
      <c r="G20" s="11">
        <v>1466</v>
      </c>
      <c r="H20" s="49">
        <f>F20-G20</f>
        <v>2534</v>
      </c>
    </row>
    <row r="21" spans="1:8" ht="12.75">
      <c r="A21" s="47">
        <v>4</v>
      </c>
      <c r="B21" s="25" t="s">
        <v>451</v>
      </c>
      <c r="C21" s="5"/>
      <c r="D21" s="5">
        <v>101480038</v>
      </c>
      <c r="E21" s="5">
        <v>1</v>
      </c>
      <c r="F21" s="11">
        <v>9042</v>
      </c>
      <c r="G21" s="11">
        <v>678.15</v>
      </c>
      <c r="H21" s="49">
        <f>F21-G21</f>
        <v>8363.85</v>
      </c>
    </row>
    <row r="22" spans="1:8" ht="12.75">
      <c r="A22" s="47">
        <v>5</v>
      </c>
      <c r="B22" s="26" t="s">
        <v>85</v>
      </c>
      <c r="C22" s="28"/>
      <c r="D22" s="28">
        <v>10490074</v>
      </c>
      <c r="E22" s="8">
        <v>1</v>
      </c>
      <c r="F22" s="22">
        <v>3328</v>
      </c>
      <c r="G22" s="23">
        <v>3327</v>
      </c>
      <c r="H22" s="49">
        <f aca="true" t="shared" si="0" ref="H22:H29">F22-G22</f>
        <v>1</v>
      </c>
    </row>
    <row r="23" spans="1:8" ht="12.75">
      <c r="A23" s="47">
        <v>6</v>
      </c>
      <c r="B23" s="25" t="s">
        <v>332</v>
      </c>
      <c r="C23" s="5"/>
      <c r="D23" s="5">
        <v>10490091</v>
      </c>
      <c r="E23" s="5">
        <v>1</v>
      </c>
      <c r="F23" s="11">
        <v>1209</v>
      </c>
      <c r="G23" s="11">
        <v>1208</v>
      </c>
      <c r="H23" s="49">
        <f t="shared" si="0"/>
        <v>1</v>
      </c>
    </row>
    <row r="24" spans="1:8" ht="12.75">
      <c r="A24" s="47">
        <v>7</v>
      </c>
      <c r="B24" s="25" t="s">
        <v>199</v>
      </c>
      <c r="C24" s="5"/>
      <c r="D24" s="5">
        <v>10490042</v>
      </c>
      <c r="E24" s="5">
        <v>1</v>
      </c>
      <c r="F24" s="11">
        <v>194</v>
      </c>
      <c r="G24" s="11">
        <v>193</v>
      </c>
      <c r="H24" s="49">
        <f t="shared" si="0"/>
        <v>1</v>
      </c>
    </row>
    <row r="25" spans="1:8" ht="12.75">
      <c r="A25" s="47">
        <v>8</v>
      </c>
      <c r="B25" s="25" t="s">
        <v>452</v>
      </c>
      <c r="C25" s="5"/>
      <c r="D25" s="5">
        <v>10490090</v>
      </c>
      <c r="E25" s="5">
        <v>1</v>
      </c>
      <c r="F25" s="11">
        <v>2941</v>
      </c>
      <c r="G25" s="11">
        <v>2940</v>
      </c>
      <c r="H25" s="49">
        <f t="shared" si="0"/>
        <v>1</v>
      </c>
    </row>
    <row r="26" spans="1:8" ht="12.75">
      <c r="A26" s="47">
        <v>9</v>
      </c>
      <c r="B26" s="25" t="s">
        <v>170</v>
      </c>
      <c r="C26" s="5"/>
      <c r="D26" s="5">
        <v>10490082</v>
      </c>
      <c r="E26" s="5">
        <v>1</v>
      </c>
      <c r="F26" s="11">
        <v>458</v>
      </c>
      <c r="G26" s="11">
        <v>457</v>
      </c>
      <c r="H26" s="49">
        <f t="shared" si="0"/>
        <v>1</v>
      </c>
    </row>
    <row r="27" spans="1:8" ht="12.75">
      <c r="A27" s="47">
        <v>10</v>
      </c>
      <c r="B27" s="25" t="s">
        <v>330</v>
      </c>
      <c r="C27" s="5"/>
      <c r="D27" s="5">
        <v>10490083</v>
      </c>
      <c r="E27" s="5">
        <v>1</v>
      </c>
      <c r="F27" s="11">
        <v>944</v>
      </c>
      <c r="G27" s="11">
        <v>943</v>
      </c>
      <c r="H27" s="49">
        <f t="shared" si="0"/>
        <v>1</v>
      </c>
    </row>
    <row r="28" spans="1:8" ht="12.75">
      <c r="A28" s="47">
        <v>11</v>
      </c>
      <c r="B28" s="25" t="s">
        <v>453</v>
      </c>
      <c r="C28" s="5"/>
      <c r="D28" s="5">
        <v>10490087</v>
      </c>
      <c r="E28" s="5">
        <v>1</v>
      </c>
      <c r="F28" s="11">
        <v>219</v>
      </c>
      <c r="G28" s="11">
        <v>218</v>
      </c>
      <c r="H28" s="49">
        <f t="shared" si="0"/>
        <v>1</v>
      </c>
    </row>
    <row r="29" spans="1:8" ht="12.75">
      <c r="A29" s="47">
        <v>12</v>
      </c>
      <c r="B29" s="25" t="s">
        <v>152</v>
      </c>
      <c r="C29" s="5"/>
      <c r="D29" s="5">
        <v>10490018</v>
      </c>
      <c r="E29" s="5">
        <v>1</v>
      </c>
      <c r="F29" s="11">
        <v>145</v>
      </c>
      <c r="G29" s="11">
        <v>144</v>
      </c>
      <c r="H29" s="49">
        <f t="shared" si="0"/>
        <v>1</v>
      </c>
    </row>
    <row r="30" spans="1:8" ht="25.5">
      <c r="A30" s="47">
        <v>13</v>
      </c>
      <c r="B30" s="36" t="s">
        <v>454</v>
      </c>
      <c r="C30" s="5"/>
      <c r="D30" s="5">
        <v>10430001</v>
      </c>
      <c r="E30" s="5">
        <v>1</v>
      </c>
      <c r="F30" s="11">
        <v>2809</v>
      </c>
      <c r="G30" s="11">
        <v>1988.6</v>
      </c>
      <c r="H30" s="49">
        <v>820.4000000000001</v>
      </c>
    </row>
    <row r="31" spans="1:8" ht="12.75">
      <c r="A31" s="47">
        <v>14</v>
      </c>
      <c r="B31" s="25" t="s">
        <v>329</v>
      </c>
      <c r="C31" s="5"/>
      <c r="D31" s="5">
        <v>10430054</v>
      </c>
      <c r="E31" s="5">
        <v>1</v>
      </c>
      <c r="F31" s="11">
        <v>1132</v>
      </c>
      <c r="G31" s="11">
        <v>1131</v>
      </c>
      <c r="H31" s="49">
        <v>1</v>
      </c>
    </row>
    <row r="32" spans="1:8" ht="12.75">
      <c r="A32" s="47">
        <v>15</v>
      </c>
      <c r="B32" s="25" t="s">
        <v>328</v>
      </c>
      <c r="C32" s="5"/>
      <c r="D32" s="5">
        <v>10430055</v>
      </c>
      <c r="E32" s="5">
        <v>1</v>
      </c>
      <c r="F32" s="11">
        <v>338</v>
      </c>
      <c r="G32" s="11">
        <v>337</v>
      </c>
      <c r="H32" s="49">
        <v>1</v>
      </c>
    </row>
    <row r="33" spans="1:8" ht="12.75">
      <c r="A33" s="47">
        <v>16</v>
      </c>
      <c r="B33" s="25" t="s">
        <v>327</v>
      </c>
      <c r="C33" s="5"/>
      <c r="D33" s="5">
        <v>10490035</v>
      </c>
      <c r="E33" s="5">
        <v>1</v>
      </c>
      <c r="F33" s="11">
        <v>273</v>
      </c>
      <c r="G33" s="11">
        <v>272</v>
      </c>
      <c r="H33" s="49">
        <v>1</v>
      </c>
    </row>
    <row r="34" spans="1:8" ht="12.75">
      <c r="A34" s="47">
        <v>17</v>
      </c>
      <c r="B34" s="25" t="s">
        <v>261</v>
      </c>
      <c r="C34" s="5"/>
      <c r="D34" s="5">
        <v>10490045</v>
      </c>
      <c r="E34" s="5">
        <v>1</v>
      </c>
      <c r="F34" s="11">
        <v>424</v>
      </c>
      <c r="G34" s="11">
        <v>423</v>
      </c>
      <c r="H34" s="49">
        <v>1</v>
      </c>
    </row>
    <row r="35" spans="1:8" ht="25.5">
      <c r="A35" s="47">
        <v>18</v>
      </c>
      <c r="B35" s="36" t="s">
        <v>455</v>
      </c>
      <c r="C35" s="5"/>
      <c r="D35" s="5" t="s">
        <v>326</v>
      </c>
      <c r="E35" s="5">
        <v>1</v>
      </c>
      <c r="F35" s="11">
        <v>26203</v>
      </c>
      <c r="G35" s="11">
        <v>26202</v>
      </c>
      <c r="H35" s="49">
        <v>1</v>
      </c>
    </row>
    <row r="36" spans="1:8" ht="12.75">
      <c r="A36" s="47">
        <v>19</v>
      </c>
      <c r="B36" s="25" t="s">
        <v>183</v>
      </c>
      <c r="C36" s="5"/>
      <c r="D36" s="5">
        <v>10480035</v>
      </c>
      <c r="E36" s="5">
        <v>1</v>
      </c>
      <c r="F36" s="11">
        <v>17000</v>
      </c>
      <c r="G36" s="11">
        <v>9348</v>
      </c>
      <c r="H36" s="49">
        <v>7652</v>
      </c>
    </row>
    <row r="37" spans="1:8" ht="12.75">
      <c r="A37" s="47">
        <v>20</v>
      </c>
      <c r="B37" s="25" t="s">
        <v>456</v>
      </c>
      <c r="C37" s="5"/>
      <c r="D37" s="5" t="s">
        <v>325</v>
      </c>
      <c r="E37" s="5">
        <v>2</v>
      </c>
      <c r="F37" s="11">
        <v>3500</v>
      </c>
      <c r="G37" s="11">
        <v>1283</v>
      </c>
      <c r="H37" s="49">
        <v>2217</v>
      </c>
    </row>
    <row r="38" spans="1:8" ht="12.75">
      <c r="A38" s="47">
        <v>21</v>
      </c>
      <c r="B38" s="25" t="s">
        <v>457</v>
      </c>
      <c r="C38" s="5"/>
      <c r="D38" s="5">
        <v>10148039</v>
      </c>
      <c r="E38" s="5">
        <v>1</v>
      </c>
      <c r="F38" s="11">
        <v>11034</v>
      </c>
      <c r="G38" s="11">
        <v>91.95</v>
      </c>
      <c r="H38" s="49">
        <v>10942.05</v>
      </c>
    </row>
    <row r="39" spans="1:8" ht="12.75">
      <c r="A39" s="47">
        <v>22</v>
      </c>
      <c r="B39" s="25" t="s">
        <v>458</v>
      </c>
      <c r="C39" s="5"/>
      <c r="D39" s="5" t="s">
        <v>324</v>
      </c>
      <c r="E39" s="5">
        <v>7</v>
      </c>
      <c r="F39" s="11">
        <v>68166</v>
      </c>
      <c r="G39" s="11">
        <v>568.05</v>
      </c>
      <c r="H39" s="49">
        <v>67597.95</v>
      </c>
    </row>
    <row r="40" spans="1:8" ht="12.75">
      <c r="A40" s="47">
        <v>23</v>
      </c>
      <c r="B40" s="25" t="s">
        <v>183</v>
      </c>
      <c r="C40" s="5"/>
      <c r="D40" s="5">
        <v>101480047</v>
      </c>
      <c r="E40" s="5">
        <v>1</v>
      </c>
      <c r="F40" s="11">
        <v>64000</v>
      </c>
      <c r="G40" s="11">
        <v>0</v>
      </c>
      <c r="H40" s="49">
        <v>64000</v>
      </c>
    </row>
    <row r="41" spans="1:8" ht="12.75">
      <c r="A41" s="47">
        <v>24</v>
      </c>
      <c r="B41" s="25" t="s">
        <v>322</v>
      </c>
      <c r="C41" s="5"/>
      <c r="D41" s="30">
        <v>10420024</v>
      </c>
      <c r="E41" s="5">
        <v>1</v>
      </c>
      <c r="F41" s="11">
        <v>189</v>
      </c>
      <c r="G41" s="11">
        <v>188</v>
      </c>
      <c r="H41" s="49">
        <v>1</v>
      </c>
    </row>
    <row r="42" spans="1:8" ht="12.75">
      <c r="A42" s="47">
        <v>25</v>
      </c>
      <c r="B42" s="25" t="s">
        <v>322</v>
      </c>
      <c r="C42" s="5"/>
      <c r="D42" s="5">
        <v>10420025</v>
      </c>
      <c r="E42" s="5">
        <v>1</v>
      </c>
      <c r="F42" s="11">
        <v>235</v>
      </c>
      <c r="G42" s="11">
        <v>234</v>
      </c>
      <c r="H42" s="49">
        <v>1</v>
      </c>
    </row>
    <row r="43" spans="1:8" ht="13.5" thickBot="1">
      <c r="A43" s="307" t="s">
        <v>418</v>
      </c>
      <c r="B43" s="308"/>
      <c r="C43" s="308"/>
      <c r="D43" s="308"/>
      <c r="E43" s="44">
        <f>SUM(E18:E42)</f>
        <v>32</v>
      </c>
      <c r="F43" s="45">
        <f>SUM(F18:F42)</f>
        <v>220079</v>
      </c>
      <c r="G43" s="45">
        <f>SUM(G18:G42)</f>
        <v>55934.75</v>
      </c>
      <c r="H43" s="46">
        <f>SUM(H18:H42)</f>
        <v>164144.25</v>
      </c>
    </row>
    <row r="44" spans="1:8" ht="12.75">
      <c r="A44" s="304">
        <v>1016</v>
      </c>
      <c r="B44" s="305"/>
      <c r="C44" s="305"/>
      <c r="D44" s="305"/>
      <c r="E44" s="305"/>
      <c r="F44" s="305"/>
      <c r="G44" s="305"/>
      <c r="H44" s="306"/>
    </row>
    <row r="45" spans="1:8" ht="12.75">
      <c r="A45" s="47">
        <v>1</v>
      </c>
      <c r="B45" s="25" t="s">
        <v>334</v>
      </c>
      <c r="C45" s="5"/>
      <c r="D45" s="5">
        <v>10640002</v>
      </c>
      <c r="E45" s="5">
        <v>1</v>
      </c>
      <c r="F45" s="11">
        <v>950</v>
      </c>
      <c r="G45" s="11">
        <v>949</v>
      </c>
      <c r="H45" s="49">
        <v>1</v>
      </c>
    </row>
    <row r="46" spans="1:8" ht="12.75">
      <c r="A46" s="47">
        <v>2</v>
      </c>
      <c r="B46" s="25" t="s">
        <v>333</v>
      </c>
      <c r="C46" s="5"/>
      <c r="D46" s="5">
        <v>10640001</v>
      </c>
      <c r="E46" s="5">
        <v>1</v>
      </c>
      <c r="F46" s="11">
        <v>1812</v>
      </c>
      <c r="G46" s="11">
        <v>1811</v>
      </c>
      <c r="H46" s="49">
        <v>1</v>
      </c>
    </row>
    <row r="47" spans="1:8" ht="12.75">
      <c r="A47" s="47">
        <v>3</v>
      </c>
      <c r="B47" s="25" t="s">
        <v>459</v>
      </c>
      <c r="C47" s="5"/>
      <c r="D47" s="5">
        <v>10640078</v>
      </c>
      <c r="E47" s="5">
        <v>1</v>
      </c>
      <c r="F47" s="11">
        <v>257</v>
      </c>
      <c r="G47" s="11">
        <v>256</v>
      </c>
      <c r="H47" s="49">
        <v>1</v>
      </c>
    </row>
    <row r="48" spans="1:8" ht="25.5">
      <c r="A48" s="47">
        <v>4</v>
      </c>
      <c r="B48" s="36" t="s">
        <v>460</v>
      </c>
      <c r="C48" s="5"/>
      <c r="D48" s="5">
        <v>10640079</v>
      </c>
      <c r="E48" s="5">
        <v>1</v>
      </c>
      <c r="F48" s="11">
        <v>747</v>
      </c>
      <c r="G48" s="11">
        <v>746</v>
      </c>
      <c r="H48" s="49">
        <v>1</v>
      </c>
    </row>
    <row r="49" spans="1:8" ht="12.75">
      <c r="A49" s="47">
        <v>5</v>
      </c>
      <c r="B49" s="25" t="s">
        <v>461</v>
      </c>
      <c r="C49" s="5"/>
      <c r="D49" s="5">
        <v>10640105</v>
      </c>
      <c r="E49" s="5">
        <v>1</v>
      </c>
      <c r="F49" s="11">
        <v>2500</v>
      </c>
      <c r="G49" s="11">
        <v>1376</v>
      </c>
      <c r="H49" s="49">
        <v>1124</v>
      </c>
    </row>
    <row r="50" spans="1:8" ht="12.75">
      <c r="A50" s="47">
        <v>6</v>
      </c>
      <c r="B50" s="25" t="s">
        <v>462</v>
      </c>
      <c r="C50" s="5"/>
      <c r="D50" s="5">
        <v>10640043</v>
      </c>
      <c r="E50" s="5">
        <v>1</v>
      </c>
      <c r="F50" s="11">
        <v>1812</v>
      </c>
      <c r="G50" s="11">
        <v>1811</v>
      </c>
      <c r="H50" s="49">
        <v>1</v>
      </c>
    </row>
    <row r="51" spans="1:8" ht="12.75">
      <c r="A51" s="47">
        <v>7</v>
      </c>
      <c r="B51" s="25" t="s">
        <v>462</v>
      </c>
      <c r="C51" s="5"/>
      <c r="D51" s="5">
        <v>10640044</v>
      </c>
      <c r="E51" s="5">
        <v>1</v>
      </c>
      <c r="F51" s="11">
        <v>1812</v>
      </c>
      <c r="G51" s="11">
        <v>1811</v>
      </c>
      <c r="H51" s="49">
        <v>1</v>
      </c>
    </row>
    <row r="52" spans="1:8" ht="12.75">
      <c r="A52" s="47">
        <v>8</v>
      </c>
      <c r="B52" s="25" t="s">
        <v>331</v>
      </c>
      <c r="C52" s="5"/>
      <c r="D52" s="30">
        <v>10640040</v>
      </c>
      <c r="E52" s="5">
        <v>1</v>
      </c>
      <c r="F52" s="11">
        <v>1812</v>
      </c>
      <c r="G52" s="11">
        <v>1811</v>
      </c>
      <c r="H52" s="49">
        <v>1</v>
      </c>
    </row>
    <row r="53" spans="1:8" ht="12.75">
      <c r="A53" s="47">
        <v>9</v>
      </c>
      <c r="B53" s="25" t="s">
        <v>459</v>
      </c>
      <c r="C53" s="5"/>
      <c r="D53" s="5">
        <v>10640011</v>
      </c>
      <c r="E53" s="5">
        <v>1</v>
      </c>
      <c r="F53" s="11">
        <v>257</v>
      </c>
      <c r="G53" s="11">
        <v>256</v>
      </c>
      <c r="H53" s="49">
        <v>1</v>
      </c>
    </row>
    <row r="54" spans="1:8" ht="12.75">
      <c r="A54" s="47">
        <v>10</v>
      </c>
      <c r="B54" s="25" t="s">
        <v>331</v>
      </c>
      <c r="C54" s="5"/>
      <c r="D54" s="8">
        <v>10640021</v>
      </c>
      <c r="E54" s="5">
        <v>1</v>
      </c>
      <c r="F54" s="11">
        <v>1812</v>
      </c>
      <c r="G54" s="11">
        <v>1811</v>
      </c>
      <c r="H54" s="49">
        <v>1</v>
      </c>
    </row>
    <row r="55" spans="1:8" ht="12.75">
      <c r="A55" s="47">
        <v>11</v>
      </c>
      <c r="B55" s="25" t="s">
        <v>463</v>
      </c>
      <c r="C55" s="5"/>
      <c r="D55" s="5">
        <v>10640057</v>
      </c>
      <c r="E55" s="5">
        <v>1</v>
      </c>
      <c r="F55" s="11">
        <v>863</v>
      </c>
      <c r="G55" s="11">
        <v>862</v>
      </c>
      <c r="H55" s="49">
        <v>1</v>
      </c>
    </row>
    <row r="56" spans="1:8" ht="12.75">
      <c r="A56" s="47">
        <v>12</v>
      </c>
      <c r="B56" s="25" t="s">
        <v>463</v>
      </c>
      <c r="C56" s="5"/>
      <c r="D56" s="5">
        <v>10630099</v>
      </c>
      <c r="E56" s="5">
        <v>1</v>
      </c>
      <c r="F56" s="11">
        <v>750</v>
      </c>
      <c r="G56" s="11">
        <v>749</v>
      </c>
      <c r="H56" s="49">
        <v>1</v>
      </c>
    </row>
    <row r="57" spans="1:8" ht="12.75">
      <c r="A57" s="47">
        <v>13</v>
      </c>
      <c r="B57" s="25" t="s">
        <v>459</v>
      </c>
      <c r="C57" s="5"/>
      <c r="D57" s="5">
        <v>10640090</v>
      </c>
      <c r="E57" s="5">
        <v>1</v>
      </c>
      <c r="F57" s="11">
        <v>257</v>
      </c>
      <c r="G57" s="11">
        <v>256</v>
      </c>
      <c r="H57" s="49">
        <v>1</v>
      </c>
    </row>
    <row r="58" spans="1:8" ht="12.75">
      <c r="A58" s="47">
        <v>14</v>
      </c>
      <c r="B58" s="25" t="s">
        <v>459</v>
      </c>
      <c r="C58" s="5"/>
      <c r="D58" s="5">
        <v>10640038</v>
      </c>
      <c r="E58" s="5">
        <v>1</v>
      </c>
      <c r="F58" s="11">
        <v>513</v>
      </c>
      <c r="G58" s="11">
        <v>512</v>
      </c>
      <c r="H58" s="49">
        <v>1</v>
      </c>
    </row>
    <row r="59" spans="1:8" ht="12.75">
      <c r="A59" s="47">
        <v>15</v>
      </c>
      <c r="B59" s="25" t="s">
        <v>459</v>
      </c>
      <c r="C59" s="5"/>
      <c r="D59" s="5" t="s">
        <v>321</v>
      </c>
      <c r="E59" s="5">
        <v>5</v>
      </c>
      <c r="F59" s="11">
        <v>1283</v>
      </c>
      <c r="G59" s="11">
        <v>1282</v>
      </c>
      <c r="H59" s="49">
        <v>1</v>
      </c>
    </row>
    <row r="60" spans="1:8" ht="12.75">
      <c r="A60" s="47">
        <v>16</v>
      </c>
      <c r="B60" s="25" t="s">
        <v>464</v>
      </c>
      <c r="C60" s="5"/>
      <c r="D60" s="5">
        <v>10620058</v>
      </c>
      <c r="E60" s="5">
        <v>1</v>
      </c>
      <c r="F60" s="11">
        <v>365</v>
      </c>
      <c r="G60" s="11">
        <v>364</v>
      </c>
      <c r="H60" s="49">
        <v>1</v>
      </c>
    </row>
    <row r="61" spans="1:8" ht="12.75">
      <c r="A61" s="47">
        <v>17</v>
      </c>
      <c r="B61" s="25" t="s">
        <v>722</v>
      </c>
      <c r="C61" s="5"/>
      <c r="D61" s="5">
        <v>10620059</v>
      </c>
      <c r="E61" s="5">
        <v>1</v>
      </c>
      <c r="F61" s="11">
        <v>663</v>
      </c>
      <c r="G61" s="11">
        <v>662</v>
      </c>
      <c r="H61" s="49">
        <v>1</v>
      </c>
    </row>
    <row r="62" spans="1:8" ht="25.5">
      <c r="A62" s="47">
        <v>18</v>
      </c>
      <c r="B62" s="36" t="s">
        <v>750</v>
      </c>
      <c r="C62" s="5"/>
      <c r="D62" s="5">
        <v>10620060</v>
      </c>
      <c r="E62" s="5">
        <v>1</v>
      </c>
      <c r="F62" s="11">
        <v>701</v>
      </c>
      <c r="G62" s="11">
        <v>700</v>
      </c>
      <c r="H62" s="49">
        <v>1</v>
      </c>
    </row>
    <row r="63" spans="1:8" ht="12.75">
      <c r="A63" s="47">
        <v>19</v>
      </c>
      <c r="B63" s="25" t="s">
        <v>751</v>
      </c>
      <c r="C63" s="5"/>
      <c r="D63" s="5" t="s">
        <v>320</v>
      </c>
      <c r="E63" s="5">
        <v>2</v>
      </c>
      <c r="F63" s="11">
        <v>994</v>
      </c>
      <c r="G63" s="11">
        <v>993</v>
      </c>
      <c r="H63" s="49">
        <v>1</v>
      </c>
    </row>
    <row r="64" spans="1:8" ht="25.5">
      <c r="A64" s="47">
        <v>20</v>
      </c>
      <c r="B64" s="36" t="s">
        <v>750</v>
      </c>
      <c r="C64" s="5"/>
      <c r="D64" s="5">
        <v>10620063</v>
      </c>
      <c r="E64" s="5">
        <v>1</v>
      </c>
      <c r="F64" s="11">
        <v>625</v>
      </c>
      <c r="G64" s="11">
        <v>624</v>
      </c>
      <c r="H64" s="49">
        <v>1</v>
      </c>
    </row>
    <row r="65" spans="1:8" ht="25.5">
      <c r="A65" s="47">
        <v>21</v>
      </c>
      <c r="B65" s="36" t="s">
        <v>752</v>
      </c>
      <c r="C65" s="5"/>
      <c r="D65" s="5">
        <v>10620064</v>
      </c>
      <c r="E65" s="5">
        <v>1</v>
      </c>
      <c r="F65" s="11">
        <v>541</v>
      </c>
      <c r="G65" s="11">
        <v>540</v>
      </c>
      <c r="H65" s="49">
        <v>1</v>
      </c>
    </row>
    <row r="66" spans="1:8" ht="12.75">
      <c r="A66" s="47">
        <v>22</v>
      </c>
      <c r="B66" s="25" t="s">
        <v>722</v>
      </c>
      <c r="C66" s="5"/>
      <c r="D66" s="5" t="s">
        <v>319</v>
      </c>
      <c r="E66" s="5">
        <v>2</v>
      </c>
      <c r="F66" s="11">
        <v>765</v>
      </c>
      <c r="G66" s="11">
        <v>764</v>
      </c>
      <c r="H66" s="49">
        <v>1</v>
      </c>
    </row>
    <row r="67" spans="1:8" ht="12.75">
      <c r="A67" s="47">
        <v>23</v>
      </c>
      <c r="B67" s="25" t="s">
        <v>753</v>
      </c>
      <c r="C67" s="5"/>
      <c r="D67" s="5">
        <v>10620067</v>
      </c>
      <c r="E67" s="5">
        <v>1</v>
      </c>
      <c r="F67" s="11">
        <v>255</v>
      </c>
      <c r="G67" s="11">
        <v>254</v>
      </c>
      <c r="H67" s="49">
        <v>1</v>
      </c>
    </row>
    <row r="68" spans="1:8" ht="12.75">
      <c r="A68" s="47">
        <v>24</v>
      </c>
      <c r="B68" s="25" t="s">
        <v>688</v>
      </c>
      <c r="C68" s="5"/>
      <c r="D68" s="5">
        <v>10620068</v>
      </c>
      <c r="E68" s="5">
        <v>1</v>
      </c>
      <c r="F68" s="11">
        <v>136</v>
      </c>
      <c r="G68" s="11">
        <v>135</v>
      </c>
      <c r="H68" s="49">
        <v>1</v>
      </c>
    </row>
    <row r="69" spans="1:8" ht="12.75">
      <c r="A69" s="47">
        <v>25</v>
      </c>
      <c r="B69" s="25" t="s">
        <v>753</v>
      </c>
      <c r="C69" s="5"/>
      <c r="D69" s="5">
        <v>10620069</v>
      </c>
      <c r="E69" s="5">
        <v>1</v>
      </c>
      <c r="F69" s="11">
        <v>271</v>
      </c>
      <c r="G69" s="11">
        <v>270</v>
      </c>
      <c r="H69" s="49">
        <v>1</v>
      </c>
    </row>
    <row r="70" spans="1:8" ht="12.75">
      <c r="A70" s="47">
        <v>26</v>
      </c>
      <c r="B70" s="25" t="s">
        <v>318</v>
      </c>
      <c r="C70" s="5"/>
      <c r="D70" s="5">
        <v>10620070</v>
      </c>
      <c r="E70" s="5">
        <v>1</v>
      </c>
      <c r="F70" s="11">
        <v>319</v>
      </c>
      <c r="G70" s="11">
        <v>318</v>
      </c>
      <c r="H70" s="49">
        <v>1</v>
      </c>
    </row>
    <row r="71" spans="1:8" ht="12.75">
      <c r="A71" s="47">
        <v>27</v>
      </c>
      <c r="B71" s="25" t="s">
        <v>464</v>
      </c>
      <c r="C71" s="5"/>
      <c r="D71" s="5">
        <v>10620071</v>
      </c>
      <c r="E71" s="5">
        <v>1</v>
      </c>
      <c r="F71" s="11">
        <v>274</v>
      </c>
      <c r="G71" s="11">
        <v>273</v>
      </c>
      <c r="H71" s="49">
        <v>1</v>
      </c>
    </row>
    <row r="72" spans="1:8" ht="13.5" thickBot="1">
      <c r="A72" s="307" t="s">
        <v>418</v>
      </c>
      <c r="B72" s="308"/>
      <c r="C72" s="308"/>
      <c r="D72" s="308"/>
      <c r="E72" s="44">
        <f>SUM(E45:E71)</f>
        <v>33</v>
      </c>
      <c r="F72" s="45">
        <f>SUM(F45:F71)</f>
        <v>23346</v>
      </c>
      <c r="G72" s="45">
        <f>SUM(G45:G71)</f>
        <v>22196</v>
      </c>
      <c r="H72" s="46">
        <f>SUM(H45:H71)</f>
        <v>1150</v>
      </c>
    </row>
    <row r="73" spans="1:8" ht="12.75">
      <c r="A73" s="304">
        <v>1017</v>
      </c>
      <c r="B73" s="305"/>
      <c r="C73" s="305"/>
      <c r="D73" s="305"/>
      <c r="E73" s="305"/>
      <c r="F73" s="305"/>
      <c r="G73" s="305"/>
      <c r="H73" s="306"/>
    </row>
    <row r="74" spans="1:8" ht="12.75">
      <c r="A74" s="47">
        <v>1</v>
      </c>
      <c r="B74" s="25" t="s">
        <v>754</v>
      </c>
      <c r="C74" s="5"/>
      <c r="D74" s="5">
        <v>10820099</v>
      </c>
      <c r="E74" s="5">
        <v>38</v>
      </c>
      <c r="F74" s="11">
        <v>21</v>
      </c>
      <c r="G74" s="11">
        <v>20</v>
      </c>
      <c r="H74" s="49">
        <f>F74-G74</f>
        <v>1</v>
      </c>
    </row>
    <row r="75" spans="1:8" ht="13.5" thickBot="1">
      <c r="A75" s="307" t="s">
        <v>418</v>
      </c>
      <c r="B75" s="308"/>
      <c r="C75" s="308"/>
      <c r="D75" s="308"/>
      <c r="E75" s="44">
        <f>E74</f>
        <v>38</v>
      </c>
      <c r="F75" s="45">
        <f>F74</f>
        <v>21</v>
      </c>
      <c r="G75" s="45">
        <f>G74</f>
        <v>20</v>
      </c>
      <c r="H75" s="46">
        <f>H74</f>
        <v>1</v>
      </c>
    </row>
    <row r="76" spans="1:8" ht="12.75">
      <c r="A76" s="304">
        <v>1112</v>
      </c>
      <c r="B76" s="305"/>
      <c r="C76" s="305"/>
      <c r="D76" s="305"/>
      <c r="E76" s="305"/>
      <c r="F76" s="305"/>
      <c r="G76" s="305"/>
      <c r="H76" s="306"/>
    </row>
    <row r="77" spans="1:8" ht="12.75">
      <c r="A77" s="47">
        <v>1</v>
      </c>
      <c r="B77" s="25" t="s">
        <v>99</v>
      </c>
      <c r="C77" s="5"/>
      <c r="D77" s="5">
        <v>112</v>
      </c>
      <c r="E77" s="5" t="s">
        <v>55</v>
      </c>
      <c r="F77" s="11">
        <v>54986.44</v>
      </c>
      <c r="G77" s="11">
        <v>27493.22</v>
      </c>
      <c r="H77" s="49">
        <f>F77-G77</f>
        <v>27493.22</v>
      </c>
    </row>
    <row r="78" spans="1:8" ht="12.75">
      <c r="A78" s="47">
        <v>2</v>
      </c>
      <c r="B78" s="25" t="s">
        <v>755</v>
      </c>
      <c r="C78" s="5"/>
      <c r="D78" s="5">
        <v>112</v>
      </c>
      <c r="E78" s="5">
        <v>56</v>
      </c>
      <c r="F78" s="11">
        <v>2520</v>
      </c>
      <c r="G78" s="11">
        <v>1260</v>
      </c>
      <c r="H78" s="49">
        <f>F78-G78</f>
        <v>1260</v>
      </c>
    </row>
    <row r="79" spans="1:8" ht="13.5" thickBot="1">
      <c r="A79" s="307" t="s">
        <v>418</v>
      </c>
      <c r="B79" s="308"/>
      <c r="C79" s="308"/>
      <c r="D79" s="308"/>
      <c r="E79" s="44">
        <f>SUM(E77:E78)</f>
        <v>56</v>
      </c>
      <c r="F79" s="45">
        <f>SUM(F77:F78)</f>
        <v>57506.44</v>
      </c>
      <c r="G79" s="45">
        <f>SUM(G77:G78)</f>
        <v>28753.22</v>
      </c>
      <c r="H79" s="46">
        <f>SUM(H77:H78)</f>
        <v>28753.22</v>
      </c>
    </row>
    <row r="80" spans="1:8" ht="12.75">
      <c r="A80" s="247">
        <v>1113</v>
      </c>
      <c r="B80" s="248"/>
      <c r="C80" s="248"/>
      <c r="D80" s="248"/>
      <c r="E80" s="248"/>
      <c r="F80" s="248"/>
      <c r="G80" s="248"/>
      <c r="H80" s="249"/>
    </row>
    <row r="81" spans="1:8" ht="12.75">
      <c r="A81" s="47">
        <v>1</v>
      </c>
      <c r="B81" s="25" t="s">
        <v>323</v>
      </c>
      <c r="C81" s="5"/>
      <c r="D81" s="5">
        <v>1137001</v>
      </c>
      <c r="E81" s="5">
        <v>1</v>
      </c>
      <c r="F81" s="11">
        <v>642</v>
      </c>
      <c r="G81" s="11">
        <v>321</v>
      </c>
      <c r="H81" s="49">
        <f>F81-G81</f>
        <v>321</v>
      </c>
    </row>
    <row r="82" spans="1:8" ht="12.75">
      <c r="A82" s="47">
        <v>2</v>
      </c>
      <c r="B82" s="25" t="s">
        <v>756</v>
      </c>
      <c r="C82" s="5"/>
      <c r="D82" s="5">
        <v>1136001</v>
      </c>
      <c r="E82" s="5" t="s">
        <v>55</v>
      </c>
      <c r="F82" s="11">
        <v>2905</v>
      </c>
      <c r="G82" s="11">
        <v>1452.5</v>
      </c>
      <c r="H82" s="49">
        <f>F82-G82</f>
        <v>1452.5</v>
      </c>
    </row>
    <row r="83" spans="1:8" ht="12.75">
      <c r="A83" s="53">
        <v>3</v>
      </c>
      <c r="B83" s="25" t="s">
        <v>465</v>
      </c>
      <c r="C83" s="5"/>
      <c r="D83" s="5">
        <v>1137003</v>
      </c>
      <c r="E83" s="5">
        <v>1</v>
      </c>
      <c r="F83" s="11">
        <v>4070</v>
      </c>
      <c r="G83" s="11">
        <v>2035</v>
      </c>
      <c r="H83" s="49">
        <f>F83-G83</f>
        <v>2035</v>
      </c>
    </row>
    <row r="84" spans="1:8" ht="13.5" thickBot="1">
      <c r="A84" s="307" t="s">
        <v>418</v>
      </c>
      <c r="B84" s="308"/>
      <c r="C84" s="308"/>
      <c r="D84" s="308"/>
      <c r="E84" s="52">
        <f>SUM(E81:E83)</f>
        <v>2</v>
      </c>
      <c r="F84" s="45">
        <f>SUM(F81:F83)</f>
        <v>7617</v>
      </c>
      <c r="G84" s="45">
        <f>SUM(G81:G83)</f>
        <v>3808.5</v>
      </c>
      <c r="H84" s="46">
        <f>SUM(H81:H83)</f>
        <v>3808.5</v>
      </c>
    </row>
    <row r="85" spans="1:8" ht="12.75">
      <c r="A85" s="304">
        <v>1211</v>
      </c>
      <c r="B85" s="305"/>
      <c r="C85" s="305"/>
      <c r="D85" s="305"/>
      <c r="E85" s="305"/>
      <c r="F85" s="305"/>
      <c r="G85" s="305"/>
      <c r="H85" s="306"/>
    </row>
    <row r="86" spans="1:8" ht="12.75">
      <c r="A86" s="47">
        <v>1</v>
      </c>
      <c r="B86" s="25" t="s">
        <v>466</v>
      </c>
      <c r="C86" s="5"/>
      <c r="D86" s="5">
        <v>121</v>
      </c>
      <c r="E86" s="5">
        <v>1</v>
      </c>
      <c r="F86" s="11">
        <v>965</v>
      </c>
      <c r="G86" s="23">
        <v>0</v>
      </c>
      <c r="H86" s="49">
        <f>F86-G86</f>
        <v>965</v>
      </c>
    </row>
    <row r="87" spans="1:8" ht="13.5" thickBot="1">
      <c r="A87" s="307" t="s">
        <v>418</v>
      </c>
      <c r="B87" s="308"/>
      <c r="C87" s="308"/>
      <c r="D87" s="308"/>
      <c r="E87" s="44">
        <f>SUM(E86)</f>
        <v>1</v>
      </c>
      <c r="F87" s="45">
        <f>SUM(F86)</f>
        <v>965</v>
      </c>
      <c r="G87" s="45">
        <f>SUM(G86)</f>
        <v>0</v>
      </c>
      <c r="H87" s="46">
        <f>SUM(H86)</f>
        <v>965</v>
      </c>
    </row>
    <row r="88" spans="1:8" ht="13.5" thickBot="1">
      <c r="A88" s="291" t="s">
        <v>358</v>
      </c>
      <c r="B88" s="292"/>
      <c r="C88" s="292"/>
      <c r="D88" s="292"/>
      <c r="E88" s="52">
        <f>E16+E43+E72+E75+E79+E84+E87</f>
        <v>165</v>
      </c>
      <c r="F88" s="45">
        <f>F16+F43+F72+F75+F79+F84+F87</f>
        <v>1296475.69</v>
      </c>
      <c r="G88" s="45">
        <f>G16+G43+G72+G75+G79+G84+G87</f>
        <v>860972.5900000001</v>
      </c>
      <c r="H88" s="46">
        <f>H16+H43+H72+H75+H79+H84+H87</f>
        <v>435503.1</v>
      </c>
    </row>
    <row r="89" spans="1:8" ht="12.75">
      <c r="A89" s="27"/>
      <c r="B89" s="32"/>
      <c r="C89" s="27"/>
      <c r="D89" s="27"/>
      <c r="E89" s="27"/>
      <c r="F89" s="27"/>
      <c r="G89" s="27"/>
      <c r="H89" s="27"/>
    </row>
    <row r="90" spans="2:6" ht="12.75">
      <c r="B90" s="17" t="s">
        <v>361</v>
      </c>
      <c r="F90" s="17" t="s">
        <v>362</v>
      </c>
    </row>
    <row r="91" spans="2:8" ht="12.75">
      <c r="B91" s="19" t="s">
        <v>772</v>
      </c>
      <c r="C91" s="19"/>
      <c r="D91" s="73"/>
      <c r="E91" s="73"/>
      <c r="F91" s="71" t="s">
        <v>773</v>
      </c>
      <c r="G91" s="71"/>
      <c r="H91" s="71"/>
    </row>
    <row r="92" spans="2:8" ht="12.75">
      <c r="B92" s="70"/>
      <c r="C92" s="70" t="s">
        <v>774</v>
      </c>
      <c r="D92" s="73"/>
      <c r="E92" s="73"/>
      <c r="F92" s="72"/>
      <c r="G92" s="72"/>
      <c r="H92" s="74" t="s">
        <v>775</v>
      </c>
    </row>
    <row r="93" spans="1:8" ht="12.75">
      <c r="A93" s="27"/>
      <c r="B93" s="32"/>
      <c r="C93" s="27"/>
      <c r="D93" s="27"/>
      <c r="E93" s="27"/>
      <c r="F93" s="27"/>
      <c r="G93" s="27"/>
      <c r="H93" s="27"/>
    </row>
    <row r="94" spans="1:8" ht="12.75">
      <c r="A94" s="27"/>
      <c r="B94" s="32"/>
      <c r="C94" s="27"/>
      <c r="D94" s="27"/>
      <c r="E94" s="27"/>
      <c r="F94" s="27"/>
      <c r="G94" s="27"/>
      <c r="H94" s="27"/>
    </row>
    <row r="95" spans="1:8" ht="12.75">
      <c r="A95" s="27"/>
      <c r="B95" s="32"/>
      <c r="C95" s="27"/>
      <c r="D95" s="27"/>
      <c r="E95" s="27"/>
      <c r="F95" s="27"/>
      <c r="G95" s="27"/>
      <c r="H95" s="27"/>
    </row>
    <row r="96" spans="1:8" ht="12.75">
      <c r="A96" s="27"/>
      <c r="B96" s="32"/>
      <c r="C96" s="27"/>
      <c r="D96" s="27"/>
      <c r="E96" s="27"/>
      <c r="F96" s="27"/>
      <c r="G96" s="27"/>
      <c r="H96" s="27"/>
    </row>
    <row r="97" spans="1:8" ht="12.75">
      <c r="A97" s="27"/>
      <c r="B97" s="32"/>
      <c r="C97" s="27"/>
      <c r="D97" s="27"/>
      <c r="E97" s="27"/>
      <c r="F97" s="27"/>
      <c r="G97" s="27"/>
      <c r="H97" s="27"/>
    </row>
    <row r="98" spans="1:8" ht="12.75">
      <c r="A98" s="27"/>
      <c r="B98" s="32"/>
      <c r="C98" s="27"/>
      <c r="D98" s="27"/>
      <c r="E98" s="27"/>
      <c r="F98" s="27"/>
      <c r="G98" s="27"/>
      <c r="H98" s="27"/>
    </row>
    <row r="99" spans="1:8" ht="12.75">
      <c r="A99" s="27"/>
      <c r="B99" s="32"/>
      <c r="C99" s="27"/>
      <c r="D99" s="27"/>
      <c r="E99" s="27"/>
      <c r="F99" s="27"/>
      <c r="G99" s="27"/>
      <c r="H99" s="27"/>
    </row>
    <row r="100" spans="1:8" ht="12.75">
      <c r="A100" s="27"/>
      <c r="B100" s="32"/>
      <c r="C100" s="27"/>
      <c r="D100" s="27"/>
      <c r="E100" s="27"/>
      <c r="F100" s="27"/>
      <c r="G100" s="27"/>
      <c r="H100" s="27"/>
    </row>
    <row r="101" spans="1:8" ht="12.75">
      <c r="A101" s="27"/>
      <c r="B101" s="32"/>
      <c r="C101" s="27"/>
      <c r="D101" s="27"/>
      <c r="E101" s="27"/>
      <c r="F101" s="27"/>
      <c r="G101" s="27"/>
      <c r="H101" s="27"/>
    </row>
    <row r="102" spans="1:8" ht="12.75">
      <c r="A102" s="27"/>
      <c r="B102" s="32"/>
      <c r="C102" s="27"/>
      <c r="D102" s="27"/>
      <c r="E102" s="27"/>
      <c r="F102" s="27"/>
      <c r="G102" s="27"/>
      <c r="H102" s="27"/>
    </row>
    <row r="103" spans="1:8" ht="12.75">
      <c r="A103" s="27"/>
      <c r="B103" s="32"/>
      <c r="C103" s="27"/>
      <c r="D103" s="27"/>
      <c r="E103" s="27"/>
      <c r="F103" s="27"/>
      <c r="G103" s="27"/>
      <c r="H103" s="27"/>
    </row>
    <row r="104" spans="1:8" ht="12.75">
      <c r="A104" s="27"/>
      <c r="B104" s="32"/>
      <c r="C104" s="27"/>
      <c r="D104" s="27"/>
      <c r="E104" s="27"/>
      <c r="F104" s="27"/>
      <c r="G104" s="27"/>
      <c r="H104" s="27"/>
    </row>
    <row r="105" spans="1:8" ht="12.75">
      <c r="A105" s="27"/>
      <c r="B105" s="32"/>
      <c r="C105" s="27"/>
      <c r="D105" s="27"/>
      <c r="E105" s="27"/>
      <c r="F105" s="27"/>
      <c r="G105" s="27"/>
      <c r="H105" s="27"/>
    </row>
    <row r="106" spans="1:8" ht="12.75">
      <c r="A106" s="27"/>
      <c r="B106" s="32"/>
      <c r="C106" s="27"/>
      <c r="D106" s="27"/>
      <c r="E106" s="27"/>
      <c r="F106" s="27"/>
      <c r="G106" s="27"/>
      <c r="H106" s="27"/>
    </row>
    <row r="107" spans="1:8" ht="12.75">
      <c r="A107" s="27"/>
      <c r="B107" s="32"/>
      <c r="C107" s="27"/>
      <c r="D107" s="27"/>
      <c r="E107" s="27"/>
      <c r="F107" s="27"/>
      <c r="G107" s="27"/>
      <c r="H107" s="27"/>
    </row>
    <row r="108" spans="1:8" ht="12.75">
      <c r="A108" s="27"/>
      <c r="B108" s="32"/>
      <c r="C108" s="27"/>
      <c r="D108" s="27"/>
      <c r="E108" s="27"/>
      <c r="F108" s="27"/>
      <c r="G108" s="27"/>
      <c r="H108" s="27"/>
    </row>
    <row r="109" spans="1:8" ht="12.75">
      <c r="A109" s="27"/>
      <c r="B109" s="27"/>
      <c r="C109" s="27"/>
      <c r="D109" s="27"/>
      <c r="E109" s="27"/>
      <c r="F109" s="27"/>
      <c r="G109" s="27"/>
      <c r="H109" s="27"/>
    </row>
  </sheetData>
  <sheetProtection/>
  <mergeCells count="25">
    <mergeCell ref="A85:H85"/>
    <mergeCell ref="A87:D87"/>
    <mergeCell ref="A88:D88"/>
    <mergeCell ref="A43:D43"/>
    <mergeCell ref="A44:H44"/>
    <mergeCell ref="A72:D72"/>
    <mergeCell ref="A79:D79"/>
    <mergeCell ref="A80:H80"/>
    <mergeCell ref="A84:D84"/>
    <mergeCell ref="A73:H73"/>
    <mergeCell ref="A1:H1"/>
    <mergeCell ref="A2:H2"/>
    <mergeCell ref="A3:H3"/>
    <mergeCell ref="A4:H4"/>
    <mergeCell ref="A5:H5"/>
    <mergeCell ref="A12:H12"/>
    <mergeCell ref="A6:H6"/>
    <mergeCell ref="A7:H7"/>
    <mergeCell ref="A8:H8"/>
    <mergeCell ref="A75:D75"/>
    <mergeCell ref="A76:H76"/>
    <mergeCell ref="A10:H10"/>
    <mergeCell ref="A9:H9"/>
    <mergeCell ref="A16:D16"/>
    <mergeCell ref="A17:H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6"/>
  <sheetViews>
    <sheetView view="pageBreakPreview" zoomScale="142" zoomScaleSheetLayoutView="142" zoomScalePageLayoutView="0" workbookViewId="0" topLeftCell="A19">
      <selection activeCell="C132" sqref="C132"/>
    </sheetView>
  </sheetViews>
  <sheetFormatPr defaultColWidth="9.00390625" defaultRowHeight="12.75"/>
  <cols>
    <col min="1" max="1" width="3.75390625" style="2" customWidth="1"/>
    <col min="2" max="2" width="21.25390625" style="2" customWidth="1"/>
    <col min="3" max="3" width="14.875" style="2" customWidth="1"/>
    <col min="4" max="4" width="12.375" style="2" customWidth="1"/>
    <col min="5" max="5" width="8.00390625" style="2" customWidth="1"/>
    <col min="6" max="6" width="8.375" style="2" customWidth="1"/>
    <col min="7" max="7" width="7.375" style="2" customWidth="1"/>
    <col min="8" max="8" width="10.625" style="2" customWidth="1"/>
    <col min="9" max="16384" width="9.125" style="2" customWidth="1"/>
  </cols>
  <sheetData>
    <row r="1" spans="1:8" s="17" customFormat="1" ht="12.75" customHeight="1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s="17" customFormat="1" ht="12.75" customHeight="1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s="17" customFormat="1" ht="12.75" customHeight="1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s="17" customFormat="1" ht="12.75" customHeight="1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s="17" customFormat="1" ht="12.75" customHeight="1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7" s="17" customFormat="1" ht="12.75">
      <c r="A6" s="302"/>
      <c r="B6" s="302"/>
      <c r="C6" s="302"/>
      <c r="D6" s="302"/>
      <c r="E6" s="302"/>
      <c r="F6" s="302"/>
      <c r="G6" s="302"/>
    </row>
    <row r="7" spans="1:8" s="17" customFormat="1" ht="12.75" customHeight="1">
      <c r="A7" s="303" t="s">
        <v>385</v>
      </c>
      <c r="B7" s="303"/>
      <c r="C7" s="303"/>
      <c r="D7" s="303"/>
      <c r="E7" s="303"/>
      <c r="F7" s="303"/>
      <c r="G7" s="303"/>
      <c r="H7" s="303"/>
    </row>
    <row r="8" spans="1:8" s="17" customFormat="1" ht="24.75" customHeight="1">
      <c r="A8" s="303" t="s">
        <v>388</v>
      </c>
      <c r="B8" s="303"/>
      <c r="C8" s="303"/>
      <c r="D8" s="303"/>
      <c r="E8" s="303"/>
      <c r="F8" s="303"/>
      <c r="G8" s="303"/>
      <c r="H8" s="303"/>
    </row>
    <row r="9" spans="1:8" s="17" customFormat="1" ht="12.75" customHeight="1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7" s="17" customFormat="1" ht="13.5" thickBot="1">
      <c r="A10" s="302"/>
      <c r="B10" s="302"/>
      <c r="C10" s="302"/>
      <c r="D10" s="302"/>
      <c r="E10" s="302"/>
      <c r="F10" s="302"/>
      <c r="G10" s="302"/>
    </row>
    <row r="11" spans="1:8" ht="60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1014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6" t="s">
        <v>757</v>
      </c>
      <c r="C13" s="3"/>
      <c r="D13" s="3">
        <v>101480001</v>
      </c>
      <c r="E13" s="3">
        <v>1</v>
      </c>
      <c r="F13" s="10">
        <v>8900</v>
      </c>
      <c r="G13" s="10">
        <v>0</v>
      </c>
      <c r="H13" s="43">
        <f>F13-G13</f>
        <v>8900</v>
      </c>
    </row>
    <row r="14" spans="1:8" ht="13.5" thickBot="1">
      <c r="A14" s="307" t="s">
        <v>418</v>
      </c>
      <c r="B14" s="308"/>
      <c r="C14" s="308"/>
      <c r="D14" s="308"/>
      <c r="E14" s="44">
        <f>E13</f>
        <v>1</v>
      </c>
      <c r="F14" s="45">
        <f>F13</f>
        <v>8900</v>
      </c>
      <c r="G14" s="45">
        <f>G13</f>
        <v>0</v>
      </c>
      <c r="H14" s="46">
        <f>H13</f>
        <v>8900</v>
      </c>
    </row>
    <row r="15" spans="1:8" ht="12.75">
      <c r="A15" s="304">
        <v>1114</v>
      </c>
      <c r="B15" s="305"/>
      <c r="C15" s="305"/>
      <c r="D15" s="305"/>
      <c r="E15" s="305"/>
      <c r="F15" s="305"/>
      <c r="G15" s="305"/>
      <c r="H15" s="306"/>
    </row>
    <row r="16" spans="1:8" ht="12.75">
      <c r="A16" s="42">
        <v>1</v>
      </c>
      <c r="B16" s="7" t="s">
        <v>346</v>
      </c>
      <c r="C16" s="3"/>
      <c r="D16" s="3" t="s">
        <v>340</v>
      </c>
      <c r="E16" s="3">
        <v>16</v>
      </c>
      <c r="F16" s="10">
        <v>1720</v>
      </c>
      <c r="G16" s="10">
        <v>860</v>
      </c>
      <c r="H16" s="43">
        <f>F16-G16</f>
        <v>860</v>
      </c>
    </row>
    <row r="17" spans="1:8" ht="12.75">
      <c r="A17" s="42">
        <f>1+A16</f>
        <v>2</v>
      </c>
      <c r="B17" s="7" t="s">
        <v>346</v>
      </c>
      <c r="C17" s="3"/>
      <c r="D17" s="3" t="s">
        <v>339</v>
      </c>
      <c r="E17" s="5">
        <v>7</v>
      </c>
      <c r="F17" s="11">
        <v>752.5</v>
      </c>
      <c r="G17" s="10">
        <v>376.25</v>
      </c>
      <c r="H17" s="43">
        <f>F17-G17</f>
        <v>376.25</v>
      </c>
    </row>
    <row r="18" spans="1:8" ht="12.75">
      <c r="A18" s="42">
        <f>1+A17</f>
        <v>3</v>
      </c>
      <c r="B18" s="7" t="s">
        <v>758</v>
      </c>
      <c r="C18" s="3"/>
      <c r="D18" s="3" t="s">
        <v>338</v>
      </c>
      <c r="E18" s="5">
        <v>16</v>
      </c>
      <c r="F18" s="11">
        <v>800</v>
      </c>
      <c r="G18" s="10">
        <v>400</v>
      </c>
      <c r="H18" s="43">
        <f>F18-G18</f>
        <v>400</v>
      </c>
    </row>
    <row r="19" spans="1:8" ht="12.75">
      <c r="A19" s="42">
        <f>1+A18</f>
        <v>4</v>
      </c>
      <c r="B19" s="7" t="s">
        <v>759</v>
      </c>
      <c r="C19" s="3"/>
      <c r="D19" s="3" t="s">
        <v>337</v>
      </c>
      <c r="E19" s="5">
        <v>8</v>
      </c>
      <c r="F19" s="11">
        <v>2960</v>
      </c>
      <c r="G19" s="10">
        <v>1480</v>
      </c>
      <c r="H19" s="43">
        <f>F19-G19</f>
        <v>1480</v>
      </c>
    </row>
    <row r="20" spans="1:8" ht="12.75">
      <c r="A20" s="42">
        <f>1+A19</f>
        <v>5</v>
      </c>
      <c r="B20" s="7" t="s">
        <v>760</v>
      </c>
      <c r="C20" s="3"/>
      <c r="D20" s="3" t="s">
        <v>336</v>
      </c>
      <c r="E20" s="5">
        <v>8</v>
      </c>
      <c r="F20" s="11">
        <v>320</v>
      </c>
      <c r="G20" s="10">
        <v>160</v>
      </c>
      <c r="H20" s="43">
        <f>F20-G20</f>
        <v>160</v>
      </c>
    </row>
    <row r="21" spans="1:8" ht="13.5" thickBot="1">
      <c r="A21" s="307" t="s">
        <v>418</v>
      </c>
      <c r="B21" s="308"/>
      <c r="C21" s="308"/>
      <c r="D21" s="308"/>
      <c r="E21" s="44">
        <f>SUM(E16:E20)</f>
        <v>55</v>
      </c>
      <c r="F21" s="45">
        <f>SUM(F16:F20)</f>
        <v>6552.5</v>
      </c>
      <c r="G21" s="45">
        <f>SUM(G16:G20)</f>
        <v>3276.25</v>
      </c>
      <c r="H21" s="46">
        <f>SUM(H16:H20)</f>
        <v>3276.25</v>
      </c>
    </row>
    <row r="22" spans="1:8" ht="13.5" thickBot="1">
      <c r="A22" s="321" t="s">
        <v>358</v>
      </c>
      <c r="B22" s="322"/>
      <c r="C22" s="322"/>
      <c r="D22" s="322"/>
      <c r="E22" s="57">
        <f>E14+E21</f>
        <v>56</v>
      </c>
      <c r="F22" s="58">
        <f>F14+F21</f>
        <v>15452.5</v>
      </c>
      <c r="G22" s="58">
        <f>G14+G21</f>
        <v>3276.25</v>
      </c>
      <c r="H22" s="59">
        <f>H14+H21</f>
        <v>12176.25</v>
      </c>
    </row>
    <row r="23" spans="1:8" ht="12.75">
      <c r="A23" s="29"/>
      <c r="B23" s="33"/>
      <c r="C23" s="29"/>
      <c r="D23" s="29"/>
      <c r="E23" s="29"/>
      <c r="F23" s="29"/>
      <c r="G23" s="29"/>
      <c r="H23" s="29"/>
    </row>
    <row r="24" spans="2:6" s="17" customFormat="1" ht="12.75">
      <c r="B24" s="17" t="s">
        <v>361</v>
      </c>
      <c r="F24" s="17" t="s">
        <v>362</v>
      </c>
    </row>
    <row r="25" spans="2:8" s="17" customFormat="1" ht="12.75">
      <c r="B25" s="19" t="s">
        <v>772</v>
      </c>
      <c r="C25" s="19"/>
      <c r="D25" s="73"/>
      <c r="E25" s="73"/>
      <c r="F25" s="71" t="s">
        <v>773</v>
      </c>
      <c r="G25" s="71"/>
      <c r="H25" s="71"/>
    </row>
    <row r="26" spans="2:8" s="17" customFormat="1" ht="12.75">
      <c r="B26" s="70"/>
      <c r="C26" s="70" t="s">
        <v>774</v>
      </c>
      <c r="D26" s="73"/>
      <c r="E26" s="73"/>
      <c r="F26" s="72"/>
      <c r="G26" s="72"/>
      <c r="H26" s="74" t="s">
        <v>775</v>
      </c>
    </row>
    <row r="27" spans="1:8" ht="12.75">
      <c r="A27" s="29"/>
      <c r="B27" s="33"/>
      <c r="C27" s="29"/>
      <c r="D27" s="29"/>
      <c r="E27" s="29"/>
      <c r="F27" s="29"/>
      <c r="G27" s="29"/>
      <c r="H27" s="29"/>
    </row>
    <row r="28" spans="1:8" ht="12.75">
      <c r="A28" s="29"/>
      <c r="B28" s="33"/>
      <c r="C28" s="29"/>
      <c r="D28" s="29"/>
      <c r="E28" s="29"/>
      <c r="F28" s="29"/>
      <c r="G28" s="29"/>
      <c r="H28" s="29"/>
    </row>
    <row r="29" spans="1:8" ht="12.75">
      <c r="A29" s="29"/>
      <c r="B29" s="33"/>
      <c r="C29" s="29"/>
      <c r="D29" s="29"/>
      <c r="E29" s="29"/>
      <c r="F29" s="29"/>
      <c r="G29" s="29"/>
      <c r="H29" s="29"/>
    </row>
    <row r="30" spans="1:8" ht="12.75">
      <c r="A30" s="29"/>
      <c r="B30" s="33"/>
      <c r="C30" s="29"/>
      <c r="D30" s="29"/>
      <c r="E30" s="29"/>
      <c r="F30" s="29"/>
      <c r="G30" s="29"/>
      <c r="H30" s="29"/>
    </row>
    <row r="31" spans="1:8" ht="12.75">
      <c r="A31" s="29"/>
      <c r="B31" s="33"/>
      <c r="C31" s="29"/>
      <c r="D31" s="29"/>
      <c r="E31" s="29"/>
      <c r="F31" s="29"/>
      <c r="G31" s="29"/>
      <c r="H31" s="29"/>
    </row>
    <row r="32" spans="1:8" ht="12.75">
      <c r="A32" s="29"/>
      <c r="B32" s="33"/>
      <c r="C32" s="29"/>
      <c r="D32" s="29"/>
      <c r="E32" s="29"/>
      <c r="F32" s="29"/>
      <c r="G32" s="29"/>
      <c r="H32" s="29"/>
    </row>
    <row r="33" spans="1:8" ht="12.75">
      <c r="A33" s="29"/>
      <c r="B33" s="33"/>
      <c r="C33" s="29"/>
      <c r="D33" s="29"/>
      <c r="E33" s="29"/>
      <c r="F33" s="29"/>
      <c r="G33" s="29"/>
      <c r="H33" s="29"/>
    </row>
    <row r="34" spans="1:8" ht="12.75">
      <c r="A34" s="29"/>
      <c r="B34" s="33"/>
      <c r="C34" s="29"/>
      <c r="D34" s="29"/>
      <c r="E34" s="29"/>
      <c r="F34" s="29"/>
      <c r="G34" s="29"/>
      <c r="H34" s="29"/>
    </row>
    <row r="35" spans="1:8" ht="12.75">
      <c r="A35" s="29"/>
      <c r="B35" s="33"/>
      <c r="C35" s="29"/>
      <c r="D35" s="29"/>
      <c r="E35" s="29"/>
      <c r="F35" s="29"/>
      <c r="G35" s="29"/>
      <c r="H35" s="29"/>
    </row>
    <row r="36" spans="1:8" ht="12.75">
      <c r="A36" s="29"/>
      <c r="B36" s="33"/>
      <c r="C36" s="29"/>
      <c r="D36" s="29"/>
      <c r="E36" s="29"/>
      <c r="F36" s="29"/>
      <c r="G36" s="29"/>
      <c r="H36" s="29"/>
    </row>
    <row r="37" spans="1:8" ht="12.75">
      <c r="A37" s="29"/>
      <c r="B37" s="33"/>
      <c r="C37" s="29"/>
      <c r="D37" s="29"/>
      <c r="E37" s="29"/>
      <c r="F37" s="29"/>
      <c r="G37" s="29"/>
      <c r="H37" s="29"/>
    </row>
    <row r="38" spans="1:8" ht="12.75">
      <c r="A38" s="29"/>
      <c r="B38" s="33"/>
      <c r="C38" s="29"/>
      <c r="D38" s="29"/>
      <c r="E38" s="29"/>
      <c r="F38" s="29"/>
      <c r="G38" s="29"/>
      <c r="H38" s="29"/>
    </row>
    <row r="39" spans="1:8" ht="12.75">
      <c r="A39" s="29"/>
      <c r="B39" s="33"/>
      <c r="C39" s="29"/>
      <c r="D39" s="29"/>
      <c r="E39" s="29"/>
      <c r="F39" s="29"/>
      <c r="G39" s="29"/>
      <c r="H39" s="29"/>
    </row>
    <row r="40" spans="1:8" ht="12.75">
      <c r="A40" s="29"/>
      <c r="B40" s="33"/>
      <c r="C40" s="29"/>
      <c r="D40" s="29"/>
      <c r="E40" s="29"/>
      <c r="F40" s="29"/>
      <c r="G40" s="29"/>
      <c r="H40" s="29"/>
    </row>
    <row r="41" spans="1:8" ht="12.75">
      <c r="A41" s="29"/>
      <c r="B41" s="33"/>
      <c r="C41" s="29"/>
      <c r="D41" s="29"/>
      <c r="E41" s="29"/>
      <c r="F41" s="29"/>
      <c r="G41" s="29"/>
      <c r="H41" s="29"/>
    </row>
    <row r="42" spans="1:8" ht="12.75">
      <c r="A42" s="29"/>
      <c r="B42" s="33"/>
      <c r="C42" s="29"/>
      <c r="D42" s="29"/>
      <c r="E42" s="29"/>
      <c r="F42" s="29"/>
      <c r="G42" s="29"/>
      <c r="H42" s="29"/>
    </row>
    <row r="43" spans="1:8" ht="12.75">
      <c r="A43" s="29"/>
      <c r="B43" s="33"/>
      <c r="C43" s="29"/>
      <c r="D43" s="29"/>
      <c r="E43" s="29"/>
      <c r="F43" s="29"/>
      <c r="G43" s="29"/>
      <c r="H43" s="29"/>
    </row>
    <row r="44" spans="1:8" ht="12.75">
      <c r="A44" s="29"/>
      <c r="B44" s="33"/>
      <c r="C44" s="29"/>
      <c r="D44" s="29"/>
      <c r="E44" s="29"/>
      <c r="F44" s="29"/>
      <c r="G44" s="29"/>
      <c r="H44" s="29"/>
    </row>
    <row r="45" spans="1:8" ht="12.75">
      <c r="A45" s="29"/>
      <c r="B45" s="33"/>
      <c r="C45" s="29"/>
      <c r="D45" s="29"/>
      <c r="E45" s="29"/>
      <c r="F45" s="29"/>
      <c r="G45" s="29"/>
      <c r="H45" s="29"/>
    </row>
    <row r="46" spans="1:8" ht="12.75">
      <c r="A46" s="29"/>
      <c r="B46" s="33"/>
      <c r="C46" s="29"/>
      <c r="D46" s="29"/>
      <c r="E46" s="29"/>
      <c r="F46" s="29"/>
      <c r="G46" s="29"/>
      <c r="H46" s="29"/>
    </row>
    <row r="47" spans="1:8" ht="12.75">
      <c r="A47" s="29"/>
      <c r="B47" s="33"/>
      <c r="C47" s="29"/>
      <c r="D47" s="29"/>
      <c r="E47" s="29"/>
      <c r="F47" s="29"/>
      <c r="G47" s="29"/>
      <c r="H47" s="29"/>
    </row>
    <row r="48" spans="1:8" ht="12.75">
      <c r="A48" s="29"/>
      <c r="B48" s="33"/>
      <c r="C48" s="29"/>
      <c r="D48" s="29"/>
      <c r="E48" s="29"/>
      <c r="F48" s="29"/>
      <c r="G48" s="29"/>
      <c r="H48" s="29"/>
    </row>
    <row r="49" spans="1:8" ht="12.75">
      <c r="A49" s="29"/>
      <c r="B49" s="33"/>
      <c r="C49" s="29"/>
      <c r="D49" s="29"/>
      <c r="E49" s="29"/>
      <c r="F49" s="29"/>
      <c r="G49" s="29"/>
      <c r="H49" s="29"/>
    </row>
    <row r="50" spans="1:8" ht="12.75">
      <c r="A50" s="29"/>
      <c r="B50" s="33"/>
      <c r="C50" s="29"/>
      <c r="D50" s="29"/>
      <c r="E50" s="29"/>
      <c r="F50" s="29"/>
      <c r="G50" s="29"/>
      <c r="H50" s="29"/>
    </row>
    <row r="51" spans="1:8" ht="12.75">
      <c r="A51" s="29"/>
      <c r="B51" s="33"/>
      <c r="C51" s="29"/>
      <c r="D51" s="29"/>
      <c r="E51" s="29"/>
      <c r="F51" s="29"/>
      <c r="G51" s="29"/>
      <c r="H51" s="29"/>
    </row>
    <row r="52" spans="1:8" ht="12.75">
      <c r="A52" s="29"/>
      <c r="B52" s="33"/>
      <c r="C52" s="29"/>
      <c r="D52" s="29"/>
      <c r="E52" s="29"/>
      <c r="F52" s="29"/>
      <c r="G52" s="29"/>
      <c r="H52" s="29"/>
    </row>
    <row r="53" spans="1:8" ht="12.75">
      <c r="A53" s="29"/>
      <c r="B53" s="33"/>
      <c r="C53" s="29"/>
      <c r="D53" s="29"/>
      <c r="E53" s="29"/>
      <c r="F53" s="29"/>
      <c r="G53" s="29"/>
      <c r="H53" s="29"/>
    </row>
    <row r="54" spans="1:8" ht="12.75">
      <c r="A54" s="29"/>
      <c r="B54" s="33"/>
      <c r="C54" s="29"/>
      <c r="D54" s="29"/>
      <c r="E54" s="29"/>
      <c r="F54" s="29"/>
      <c r="G54" s="29"/>
      <c r="H54" s="29"/>
    </row>
    <row r="55" spans="1:8" ht="12.75">
      <c r="A55" s="29"/>
      <c r="B55" s="33"/>
      <c r="C55" s="29"/>
      <c r="D55" s="29"/>
      <c r="E55" s="29"/>
      <c r="F55" s="29"/>
      <c r="G55" s="29"/>
      <c r="H55" s="29"/>
    </row>
    <row r="56" spans="1:8" ht="12.75">
      <c r="A56" s="29"/>
      <c r="B56" s="33"/>
      <c r="C56" s="29"/>
      <c r="D56" s="29"/>
      <c r="E56" s="29"/>
      <c r="F56" s="29"/>
      <c r="G56" s="29"/>
      <c r="H56" s="29"/>
    </row>
    <row r="57" spans="1:8" ht="12.75">
      <c r="A57" s="29"/>
      <c r="B57" s="33"/>
      <c r="C57" s="29"/>
      <c r="D57" s="29"/>
      <c r="E57" s="29"/>
      <c r="F57" s="29"/>
      <c r="G57" s="29"/>
      <c r="H57" s="29"/>
    </row>
    <row r="58" spans="1:8" ht="12.75">
      <c r="A58" s="29"/>
      <c r="B58" s="33"/>
      <c r="C58" s="29"/>
      <c r="D58" s="29"/>
      <c r="E58" s="29"/>
      <c r="F58" s="29"/>
      <c r="G58" s="29"/>
      <c r="H58" s="29"/>
    </row>
    <row r="59" spans="1:8" ht="12.75">
      <c r="A59" s="29"/>
      <c r="B59" s="33"/>
      <c r="C59" s="29"/>
      <c r="D59" s="29"/>
      <c r="E59" s="29"/>
      <c r="F59" s="29"/>
      <c r="G59" s="29"/>
      <c r="H59" s="29"/>
    </row>
    <row r="60" spans="1:8" ht="12.75">
      <c r="A60" s="29"/>
      <c r="B60" s="33"/>
      <c r="C60" s="29"/>
      <c r="D60" s="29"/>
      <c r="E60" s="29"/>
      <c r="F60" s="29"/>
      <c r="G60" s="29"/>
      <c r="H60" s="29"/>
    </row>
    <row r="61" spans="1:8" ht="12.75">
      <c r="A61" s="29"/>
      <c r="B61" s="33"/>
      <c r="C61" s="29"/>
      <c r="D61" s="29"/>
      <c r="E61" s="29"/>
      <c r="F61" s="29"/>
      <c r="G61" s="29"/>
      <c r="H61" s="29"/>
    </row>
    <row r="62" spans="1:8" ht="12.75">
      <c r="A62" s="29"/>
      <c r="B62" s="33"/>
      <c r="C62" s="29"/>
      <c r="D62" s="29"/>
      <c r="E62" s="29"/>
      <c r="F62" s="29"/>
      <c r="G62" s="29"/>
      <c r="H62" s="29"/>
    </row>
    <row r="63" spans="1:8" ht="12.75">
      <c r="A63" s="29"/>
      <c r="B63" s="33"/>
      <c r="C63" s="29"/>
      <c r="D63" s="29"/>
      <c r="E63" s="29"/>
      <c r="F63" s="29"/>
      <c r="G63" s="29"/>
      <c r="H63" s="29"/>
    </row>
    <row r="64" spans="1:8" ht="12.75">
      <c r="A64" s="29"/>
      <c r="B64" s="33"/>
      <c r="C64" s="29"/>
      <c r="D64" s="29"/>
      <c r="E64" s="29"/>
      <c r="F64" s="29"/>
      <c r="G64" s="29"/>
      <c r="H64" s="29"/>
    </row>
    <row r="65" spans="1:8" ht="12.75">
      <c r="A65" s="29"/>
      <c r="B65" s="33"/>
      <c r="C65" s="29"/>
      <c r="D65" s="29"/>
      <c r="E65" s="29"/>
      <c r="F65" s="29"/>
      <c r="G65" s="29"/>
      <c r="H65" s="29"/>
    </row>
    <row r="66" spans="1:8" ht="12.75">
      <c r="A66" s="29"/>
      <c r="B66" s="33"/>
      <c r="C66" s="29"/>
      <c r="D66" s="29"/>
      <c r="E66" s="29"/>
      <c r="F66" s="29"/>
      <c r="G66" s="29"/>
      <c r="H66" s="29"/>
    </row>
    <row r="67" spans="1:8" ht="12.75">
      <c r="A67" s="29"/>
      <c r="B67" s="33"/>
      <c r="C67" s="29"/>
      <c r="D67" s="29"/>
      <c r="E67" s="29"/>
      <c r="F67" s="29"/>
      <c r="G67" s="29"/>
      <c r="H67" s="29"/>
    </row>
    <row r="68" spans="1:8" ht="12.75">
      <c r="A68" s="29"/>
      <c r="B68" s="33"/>
      <c r="C68" s="29"/>
      <c r="D68" s="29"/>
      <c r="E68" s="29"/>
      <c r="F68" s="29"/>
      <c r="G68" s="29"/>
      <c r="H68" s="29"/>
    </row>
    <row r="69" spans="1:8" ht="12.75">
      <c r="A69" s="29"/>
      <c r="B69" s="33"/>
      <c r="C69" s="29"/>
      <c r="D69" s="29"/>
      <c r="E69" s="29"/>
      <c r="F69" s="29"/>
      <c r="G69" s="29"/>
      <c r="H69" s="29"/>
    </row>
    <row r="70" spans="1:8" ht="12.75">
      <c r="A70" s="29"/>
      <c r="B70" s="33"/>
      <c r="C70" s="29"/>
      <c r="D70" s="29"/>
      <c r="E70" s="29"/>
      <c r="F70" s="29"/>
      <c r="G70" s="29"/>
      <c r="H70" s="29"/>
    </row>
    <row r="71" spans="1:8" ht="12.75">
      <c r="A71" s="29"/>
      <c r="B71" s="33"/>
      <c r="C71" s="29"/>
      <c r="D71" s="29"/>
      <c r="E71" s="29"/>
      <c r="F71" s="29"/>
      <c r="G71" s="29"/>
      <c r="H71" s="29"/>
    </row>
    <row r="72" spans="1:8" ht="12.75">
      <c r="A72" s="29"/>
      <c r="B72" s="33"/>
      <c r="C72" s="29"/>
      <c r="D72" s="29"/>
      <c r="E72" s="29"/>
      <c r="F72" s="29"/>
      <c r="G72" s="29"/>
      <c r="H72" s="29"/>
    </row>
    <row r="73" spans="1:8" ht="12.75">
      <c r="A73" s="29"/>
      <c r="B73" s="33"/>
      <c r="C73" s="29"/>
      <c r="D73" s="29"/>
      <c r="E73" s="29"/>
      <c r="F73" s="29"/>
      <c r="G73" s="29"/>
      <c r="H73" s="29"/>
    </row>
    <row r="74" spans="1:8" ht="12.75">
      <c r="A74" s="29"/>
      <c r="B74" s="33"/>
      <c r="C74" s="29"/>
      <c r="D74" s="29"/>
      <c r="E74" s="29"/>
      <c r="F74" s="29"/>
      <c r="G74" s="29"/>
      <c r="H74" s="29"/>
    </row>
    <row r="75" spans="1:8" ht="12.75">
      <c r="A75" s="29"/>
      <c r="B75" s="33"/>
      <c r="C75" s="29"/>
      <c r="D75" s="29"/>
      <c r="E75" s="29"/>
      <c r="F75" s="29"/>
      <c r="G75" s="29"/>
      <c r="H75" s="29"/>
    </row>
    <row r="76" spans="1:8" ht="12.75">
      <c r="A76" s="29"/>
      <c r="B76" s="33"/>
      <c r="C76" s="29"/>
      <c r="D76" s="29"/>
      <c r="E76" s="29"/>
      <c r="F76" s="29"/>
      <c r="G76" s="29"/>
      <c r="H76" s="29"/>
    </row>
    <row r="77" spans="1:8" ht="12.75">
      <c r="A77" s="29"/>
      <c r="B77" s="33"/>
      <c r="C77" s="29"/>
      <c r="D77" s="29"/>
      <c r="E77" s="29"/>
      <c r="F77" s="29"/>
      <c r="G77" s="29"/>
      <c r="H77" s="29"/>
    </row>
    <row r="78" spans="1:8" ht="12.75">
      <c r="A78" s="29"/>
      <c r="B78" s="33"/>
      <c r="C78" s="29"/>
      <c r="D78" s="29"/>
      <c r="E78" s="29"/>
      <c r="F78" s="29"/>
      <c r="G78" s="29"/>
      <c r="H78" s="29"/>
    </row>
    <row r="79" spans="1:8" ht="12.75">
      <c r="A79" s="29"/>
      <c r="B79" s="33"/>
      <c r="C79" s="29"/>
      <c r="D79" s="29"/>
      <c r="E79" s="29"/>
      <c r="F79" s="29"/>
      <c r="G79" s="29"/>
      <c r="H79" s="29"/>
    </row>
    <row r="80" spans="1:8" ht="12.75">
      <c r="A80" s="29"/>
      <c r="B80" s="33"/>
      <c r="C80" s="29"/>
      <c r="D80" s="29"/>
      <c r="E80" s="29"/>
      <c r="F80" s="29"/>
      <c r="G80" s="29"/>
      <c r="H80" s="29"/>
    </row>
    <row r="81" spans="1:8" ht="12.75">
      <c r="A81" s="29"/>
      <c r="B81" s="33"/>
      <c r="C81" s="29"/>
      <c r="D81" s="29"/>
      <c r="E81" s="29"/>
      <c r="F81" s="29"/>
      <c r="G81" s="29"/>
      <c r="H81" s="29"/>
    </row>
    <row r="82" spans="1:8" ht="12.75">
      <c r="A82" s="29"/>
      <c r="B82" s="33"/>
      <c r="C82" s="29"/>
      <c r="D82" s="29"/>
      <c r="E82" s="29"/>
      <c r="F82" s="29"/>
      <c r="G82" s="29"/>
      <c r="H82" s="29"/>
    </row>
    <row r="83" spans="1:8" ht="12.75">
      <c r="A83" s="29"/>
      <c r="B83" s="33"/>
      <c r="C83" s="29"/>
      <c r="D83" s="29"/>
      <c r="E83" s="29"/>
      <c r="F83" s="29"/>
      <c r="G83" s="29"/>
      <c r="H83" s="29"/>
    </row>
    <row r="84" spans="1:8" ht="12.75">
      <c r="A84" s="29"/>
      <c r="B84" s="33"/>
      <c r="C84" s="29"/>
      <c r="D84" s="29"/>
      <c r="E84" s="29"/>
      <c r="F84" s="29"/>
      <c r="G84" s="29"/>
      <c r="H84" s="29"/>
    </row>
    <row r="85" spans="1:8" ht="12.75">
      <c r="A85" s="29"/>
      <c r="B85" s="33"/>
      <c r="C85" s="29"/>
      <c r="D85" s="29"/>
      <c r="E85" s="29"/>
      <c r="F85" s="29"/>
      <c r="G85" s="29"/>
      <c r="H85" s="29"/>
    </row>
    <row r="86" spans="1:8" ht="12.75">
      <c r="A86" s="29"/>
      <c r="B86" s="33"/>
      <c r="C86" s="29"/>
      <c r="D86" s="29"/>
      <c r="E86" s="29"/>
      <c r="F86" s="29"/>
      <c r="G86" s="29"/>
      <c r="H86" s="29"/>
    </row>
    <row r="87" spans="1:8" ht="12.75">
      <c r="A87" s="29"/>
      <c r="B87" s="33"/>
      <c r="C87" s="29"/>
      <c r="D87" s="29"/>
      <c r="E87" s="29"/>
      <c r="F87" s="29"/>
      <c r="G87" s="29"/>
      <c r="H87" s="29"/>
    </row>
    <row r="88" spans="1:8" ht="12.75">
      <c r="A88" s="29"/>
      <c r="B88" s="33"/>
      <c r="C88" s="29"/>
      <c r="D88" s="29"/>
      <c r="E88" s="29"/>
      <c r="F88" s="29"/>
      <c r="G88" s="29"/>
      <c r="H88" s="29"/>
    </row>
    <row r="89" spans="1:8" ht="12.75">
      <c r="A89" s="29"/>
      <c r="B89" s="33"/>
      <c r="C89" s="29"/>
      <c r="D89" s="29"/>
      <c r="E89" s="29"/>
      <c r="F89" s="29"/>
      <c r="G89" s="29"/>
      <c r="H89" s="29"/>
    </row>
    <row r="90" spans="1:8" ht="12.75">
      <c r="A90" s="29"/>
      <c r="B90" s="33"/>
      <c r="C90" s="29"/>
      <c r="D90" s="29"/>
      <c r="E90" s="29"/>
      <c r="F90" s="29"/>
      <c r="G90" s="29"/>
      <c r="H90" s="29"/>
    </row>
    <row r="91" spans="1:8" ht="12.75">
      <c r="A91" s="29"/>
      <c r="B91" s="33"/>
      <c r="C91" s="29"/>
      <c r="D91" s="29"/>
      <c r="E91" s="29"/>
      <c r="F91" s="29"/>
      <c r="G91" s="29"/>
      <c r="H91" s="29"/>
    </row>
    <row r="92" spans="1:8" ht="12.75">
      <c r="A92" s="29"/>
      <c r="B92" s="33"/>
      <c r="C92" s="29"/>
      <c r="D92" s="29"/>
      <c r="E92" s="29"/>
      <c r="F92" s="29"/>
      <c r="G92" s="29"/>
      <c r="H92" s="29"/>
    </row>
    <row r="93" spans="1:8" ht="12.75">
      <c r="A93" s="29"/>
      <c r="B93" s="33"/>
      <c r="C93" s="29"/>
      <c r="D93" s="29"/>
      <c r="E93" s="29"/>
      <c r="F93" s="29"/>
      <c r="G93" s="29"/>
      <c r="H93" s="29"/>
    </row>
    <row r="94" spans="1:8" ht="12.75">
      <c r="A94" s="29"/>
      <c r="B94" s="33"/>
      <c r="C94" s="29"/>
      <c r="D94" s="29"/>
      <c r="E94" s="29"/>
      <c r="F94" s="29"/>
      <c r="G94" s="29"/>
      <c r="H94" s="29"/>
    </row>
    <row r="95" spans="1:8" ht="12.75">
      <c r="A95" s="29"/>
      <c r="B95" s="33"/>
      <c r="C95" s="29"/>
      <c r="D95" s="29"/>
      <c r="E95" s="29"/>
      <c r="F95" s="29"/>
      <c r="G95" s="29"/>
      <c r="H95" s="29"/>
    </row>
    <row r="96" spans="1:8" ht="12.75">
      <c r="A96" s="29"/>
      <c r="B96" s="33"/>
      <c r="C96" s="29"/>
      <c r="D96" s="29"/>
      <c r="E96" s="29"/>
      <c r="F96" s="29"/>
      <c r="G96" s="29"/>
      <c r="H96" s="29"/>
    </row>
    <row r="97" spans="1:8" ht="12.75">
      <c r="A97" s="29"/>
      <c r="B97" s="33"/>
      <c r="C97" s="29"/>
      <c r="D97" s="29"/>
      <c r="E97" s="29"/>
      <c r="F97" s="29"/>
      <c r="G97" s="29"/>
      <c r="H97" s="29"/>
    </row>
    <row r="98" spans="1:8" ht="12.75">
      <c r="A98" s="29"/>
      <c r="B98" s="33"/>
      <c r="C98" s="29"/>
      <c r="D98" s="29"/>
      <c r="E98" s="29"/>
      <c r="F98" s="29"/>
      <c r="G98" s="29"/>
      <c r="H98" s="29"/>
    </row>
    <row r="99" spans="1:8" ht="12.75">
      <c r="A99" s="29"/>
      <c r="B99" s="33"/>
      <c r="C99" s="29"/>
      <c r="D99" s="29"/>
      <c r="E99" s="29"/>
      <c r="F99" s="29"/>
      <c r="G99" s="29"/>
      <c r="H99" s="29"/>
    </row>
    <row r="100" spans="1:8" ht="12.75">
      <c r="A100" s="29"/>
      <c r="B100" s="33"/>
      <c r="C100" s="29"/>
      <c r="D100" s="29"/>
      <c r="E100" s="29"/>
      <c r="F100" s="29"/>
      <c r="G100" s="29"/>
      <c r="H100" s="29"/>
    </row>
    <row r="101" spans="1:8" ht="12.75">
      <c r="A101" s="29"/>
      <c r="B101" s="33"/>
      <c r="C101" s="29"/>
      <c r="D101" s="29"/>
      <c r="E101" s="29"/>
      <c r="F101" s="29"/>
      <c r="G101" s="29"/>
      <c r="H101" s="29"/>
    </row>
    <row r="102" spans="1:8" ht="12.75">
      <c r="A102" s="29"/>
      <c r="B102" s="33"/>
      <c r="C102" s="29"/>
      <c r="D102" s="29"/>
      <c r="E102" s="29"/>
      <c r="F102" s="29"/>
      <c r="G102" s="29"/>
      <c r="H102" s="29"/>
    </row>
    <row r="103" spans="1:8" ht="12.75">
      <c r="A103" s="29"/>
      <c r="B103" s="33"/>
      <c r="C103" s="29"/>
      <c r="D103" s="29"/>
      <c r="E103" s="29"/>
      <c r="F103" s="29"/>
      <c r="G103" s="29"/>
      <c r="H103" s="29"/>
    </row>
    <row r="104" spans="1:8" ht="12.75">
      <c r="A104" s="29"/>
      <c r="B104" s="33"/>
      <c r="C104" s="29"/>
      <c r="D104" s="29"/>
      <c r="E104" s="29"/>
      <c r="F104" s="29"/>
      <c r="G104" s="29"/>
      <c r="H104" s="29"/>
    </row>
    <row r="105" spans="1:8" ht="12.75">
      <c r="A105" s="29"/>
      <c r="B105" s="33"/>
      <c r="C105" s="29"/>
      <c r="D105" s="29"/>
      <c r="E105" s="29"/>
      <c r="F105" s="29"/>
      <c r="G105" s="29"/>
      <c r="H105" s="29"/>
    </row>
    <row r="106" spans="1:8" ht="12.75">
      <c r="A106" s="29"/>
      <c r="B106" s="33"/>
      <c r="C106" s="29"/>
      <c r="D106" s="29"/>
      <c r="E106" s="29"/>
      <c r="F106" s="29"/>
      <c r="G106" s="29"/>
      <c r="H106" s="29"/>
    </row>
    <row r="107" spans="1:8" ht="12.75">
      <c r="A107" s="29"/>
      <c r="B107" s="33"/>
      <c r="C107" s="29"/>
      <c r="D107" s="29"/>
      <c r="E107" s="29"/>
      <c r="F107" s="29"/>
      <c r="G107" s="29"/>
      <c r="H107" s="29"/>
    </row>
    <row r="108" spans="1:8" ht="12.75">
      <c r="A108" s="29"/>
      <c r="B108" s="33"/>
      <c r="C108" s="29"/>
      <c r="D108" s="29"/>
      <c r="E108" s="29"/>
      <c r="F108" s="29"/>
      <c r="G108" s="29"/>
      <c r="H108" s="29"/>
    </row>
    <row r="109" spans="1:8" ht="12.75">
      <c r="A109" s="29"/>
      <c r="B109" s="33"/>
      <c r="C109" s="29"/>
      <c r="D109" s="29"/>
      <c r="E109" s="29"/>
      <c r="F109" s="29"/>
      <c r="G109" s="29"/>
      <c r="H109" s="29"/>
    </row>
    <row r="110" spans="1:8" ht="12.75">
      <c r="A110" s="29"/>
      <c r="B110" s="33"/>
      <c r="C110" s="29"/>
      <c r="D110" s="29"/>
      <c r="E110" s="29"/>
      <c r="F110" s="29"/>
      <c r="G110" s="29"/>
      <c r="H110" s="29"/>
    </row>
    <row r="111" spans="1:8" ht="12.75">
      <c r="A111" s="29"/>
      <c r="B111" s="33"/>
      <c r="C111" s="29"/>
      <c r="D111" s="29"/>
      <c r="E111" s="29"/>
      <c r="F111" s="29"/>
      <c r="G111" s="29"/>
      <c r="H111" s="29"/>
    </row>
    <row r="112" spans="1:8" ht="12.75">
      <c r="A112" s="29"/>
      <c r="B112" s="33"/>
      <c r="C112" s="29"/>
      <c r="D112" s="29"/>
      <c r="E112" s="29"/>
      <c r="F112" s="29"/>
      <c r="G112" s="29"/>
      <c r="H112" s="29"/>
    </row>
    <row r="113" spans="1:8" ht="12.75">
      <c r="A113" s="29"/>
      <c r="B113" s="33"/>
      <c r="C113" s="29"/>
      <c r="D113" s="29"/>
      <c r="E113" s="29"/>
      <c r="F113" s="29"/>
      <c r="G113" s="29"/>
      <c r="H113" s="29"/>
    </row>
    <row r="114" spans="1:8" ht="12.75">
      <c r="A114" s="29"/>
      <c r="B114" s="33"/>
      <c r="C114" s="29"/>
      <c r="D114" s="29"/>
      <c r="E114" s="29"/>
      <c r="F114" s="29"/>
      <c r="G114" s="29"/>
      <c r="H114" s="29"/>
    </row>
    <row r="115" spans="1:8" ht="12.75">
      <c r="A115" s="29"/>
      <c r="B115" s="33"/>
      <c r="C115" s="29"/>
      <c r="D115" s="29"/>
      <c r="E115" s="29"/>
      <c r="F115" s="29"/>
      <c r="G115" s="29"/>
      <c r="H115" s="29"/>
    </row>
    <row r="116" spans="1:8" ht="12.75">
      <c r="A116" s="29"/>
      <c r="B116" s="29"/>
      <c r="C116" s="29"/>
      <c r="D116" s="29"/>
      <c r="E116" s="29"/>
      <c r="F116" s="29"/>
      <c r="G116" s="29"/>
      <c r="H116" s="29"/>
    </row>
  </sheetData>
  <sheetProtection/>
  <mergeCells count="15">
    <mergeCell ref="A22:D22"/>
    <mergeCell ref="A12:H12"/>
    <mergeCell ref="A14:D14"/>
    <mergeCell ref="A15:H15"/>
    <mergeCell ref="A21:D21"/>
    <mergeCell ref="A2:H2"/>
    <mergeCell ref="A1:H1"/>
    <mergeCell ref="A10:G10"/>
    <mergeCell ref="A9:H9"/>
    <mergeCell ref="A7:H7"/>
    <mergeCell ref="A8:H8"/>
    <mergeCell ref="A5:H5"/>
    <mergeCell ref="A4:H4"/>
    <mergeCell ref="A6:G6"/>
    <mergeCell ref="A3:H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3"/>
  <sheetViews>
    <sheetView view="pageBreakPreview" zoomScale="112" zoomScaleSheetLayoutView="112" zoomScalePageLayoutView="0" workbookViewId="0" topLeftCell="A1">
      <selection activeCell="C132" sqref="C132"/>
    </sheetView>
  </sheetViews>
  <sheetFormatPr defaultColWidth="9.00390625" defaultRowHeight="12.75"/>
  <cols>
    <col min="1" max="1" width="3.75390625" style="2" customWidth="1"/>
    <col min="2" max="2" width="21.25390625" style="2" customWidth="1"/>
    <col min="3" max="3" width="12.875" style="2" customWidth="1"/>
    <col min="4" max="4" width="12.375" style="2" customWidth="1"/>
    <col min="5" max="5" width="8.00390625" style="2" customWidth="1"/>
    <col min="6" max="6" width="10.625" style="2" customWidth="1"/>
    <col min="7" max="7" width="7.375" style="2" customWidth="1"/>
    <col min="8" max="8" width="9.875" style="2" customWidth="1"/>
    <col min="9" max="16384" width="9.125" style="2" customWidth="1"/>
  </cols>
  <sheetData>
    <row r="1" spans="1:8" s="17" customFormat="1" ht="12.75" customHeight="1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s="17" customFormat="1" ht="12.75" customHeight="1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s="17" customFormat="1" ht="12.75" customHeight="1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s="17" customFormat="1" ht="12.75" customHeight="1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s="17" customFormat="1" ht="12.75" customHeight="1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7" s="17" customFormat="1" ht="12.75">
      <c r="A6" s="302"/>
      <c r="B6" s="302"/>
      <c r="C6" s="302"/>
      <c r="D6" s="302"/>
      <c r="E6" s="302"/>
      <c r="F6" s="302"/>
      <c r="G6" s="302"/>
    </row>
    <row r="7" spans="1:8" s="17" customFormat="1" ht="12.75" customHeight="1">
      <c r="A7" s="303" t="s">
        <v>386</v>
      </c>
      <c r="B7" s="303"/>
      <c r="C7" s="303"/>
      <c r="D7" s="303"/>
      <c r="E7" s="303"/>
      <c r="F7" s="303"/>
      <c r="G7" s="303"/>
      <c r="H7" s="303"/>
    </row>
    <row r="8" spans="1:8" s="17" customFormat="1" ht="12.75" customHeight="1">
      <c r="A8" s="303" t="s">
        <v>419</v>
      </c>
      <c r="B8" s="303"/>
      <c r="C8" s="303"/>
      <c r="D8" s="303"/>
      <c r="E8" s="303"/>
      <c r="F8" s="303"/>
      <c r="G8" s="303"/>
      <c r="H8" s="303"/>
    </row>
    <row r="9" spans="1:8" s="17" customFormat="1" ht="12.75" customHeight="1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7" s="17" customFormat="1" ht="13.5" thickBot="1">
      <c r="A10" s="302"/>
      <c r="B10" s="302"/>
      <c r="C10" s="302"/>
      <c r="D10" s="302"/>
      <c r="E10" s="302"/>
      <c r="F10" s="302"/>
      <c r="G10" s="302"/>
    </row>
    <row r="11" spans="1:8" ht="60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1114</v>
      </c>
      <c r="B12" s="305"/>
      <c r="C12" s="305"/>
      <c r="D12" s="305"/>
      <c r="E12" s="305"/>
      <c r="F12" s="305"/>
      <c r="G12" s="305"/>
      <c r="H12" s="306"/>
    </row>
    <row r="13" spans="1:8" ht="12.75">
      <c r="A13" s="42">
        <v>1</v>
      </c>
      <c r="B13" s="6" t="s">
        <v>346</v>
      </c>
      <c r="C13" s="4"/>
      <c r="D13" s="4" t="s">
        <v>345</v>
      </c>
      <c r="E13" s="4">
        <v>13</v>
      </c>
      <c r="F13" s="9">
        <v>1430</v>
      </c>
      <c r="G13" s="9">
        <v>715</v>
      </c>
      <c r="H13" s="43">
        <f>F13-G13</f>
        <v>715</v>
      </c>
    </row>
    <row r="14" spans="1:8" ht="12.75">
      <c r="A14" s="42">
        <f>1+A13</f>
        <v>2</v>
      </c>
      <c r="B14" s="6" t="s">
        <v>344</v>
      </c>
      <c r="C14" s="3"/>
      <c r="D14" s="3" t="s">
        <v>343</v>
      </c>
      <c r="E14" s="3">
        <v>12</v>
      </c>
      <c r="F14" s="10">
        <v>600</v>
      </c>
      <c r="G14" s="10">
        <v>300</v>
      </c>
      <c r="H14" s="43">
        <f>F14-G14</f>
        <v>300</v>
      </c>
    </row>
    <row r="15" spans="1:8" ht="12.75">
      <c r="A15" s="42">
        <v>3</v>
      </c>
      <c r="B15" s="7" t="s">
        <v>342</v>
      </c>
      <c r="C15" s="3"/>
      <c r="D15" s="3" t="s">
        <v>341</v>
      </c>
      <c r="E15" s="3">
        <v>9</v>
      </c>
      <c r="F15" s="10">
        <v>360</v>
      </c>
      <c r="G15" s="10">
        <v>180</v>
      </c>
      <c r="H15" s="43">
        <f>F15-G15</f>
        <v>180</v>
      </c>
    </row>
    <row r="16" spans="1:8" ht="13.5" thickBot="1">
      <c r="A16" s="291" t="s">
        <v>358</v>
      </c>
      <c r="B16" s="292"/>
      <c r="C16" s="292"/>
      <c r="D16" s="292"/>
      <c r="E16" s="44">
        <f>SUM(E13:E15)</f>
        <v>34</v>
      </c>
      <c r="F16" s="45">
        <f>SUM(F13:F15)</f>
        <v>2390</v>
      </c>
      <c r="G16" s="45">
        <f>SUM(G13:G15)</f>
        <v>1195</v>
      </c>
      <c r="H16" s="46">
        <f>SUM(H13:H15)</f>
        <v>1195</v>
      </c>
    </row>
    <row r="17" spans="1:8" ht="12.75">
      <c r="A17" s="29"/>
      <c r="B17" s="33"/>
      <c r="C17" s="29"/>
      <c r="D17" s="29"/>
      <c r="E17" s="29"/>
      <c r="F17" s="29"/>
      <c r="G17" s="29"/>
      <c r="H17" s="29"/>
    </row>
    <row r="18" spans="2:6" s="17" customFormat="1" ht="12.75">
      <c r="B18" s="17" t="s">
        <v>361</v>
      </c>
      <c r="F18" s="17" t="s">
        <v>362</v>
      </c>
    </row>
    <row r="19" spans="2:8" s="17" customFormat="1" ht="12.75">
      <c r="B19" s="19" t="s">
        <v>772</v>
      </c>
      <c r="C19" s="19"/>
      <c r="D19" s="73"/>
      <c r="E19" s="73"/>
      <c r="F19" s="71" t="s">
        <v>773</v>
      </c>
      <c r="G19" s="71"/>
      <c r="H19" s="71"/>
    </row>
    <row r="20" spans="2:8" s="17" customFormat="1" ht="12.75">
      <c r="B20" s="70"/>
      <c r="C20" s="70" t="s">
        <v>774</v>
      </c>
      <c r="D20" s="73"/>
      <c r="E20" s="73"/>
      <c r="F20" s="72"/>
      <c r="G20" s="72"/>
      <c r="H20" s="74" t="s">
        <v>775</v>
      </c>
    </row>
    <row r="21" spans="1:8" ht="12.75">
      <c r="A21" s="29"/>
      <c r="B21" s="33"/>
      <c r="C21" s="29"/>
      <c r="D21" s="29"/>
      <c r="E21" s="29"/>
      <c r="F21" s="29"/>
      <c r="G21" s="29"/>
      <c r="H21" s="29"/>
    </row>
    <row r="22" spans="1:8" ht="12.75">
      <c r="A22" s="29"/>
      <c r="B22" s="33"/>
      <c r="C22" s="29"/>
      <c r="D22" s="29"/>
      <c r="E22" s="29"/>
      <c r="F22" s="29"/>
      <c r="G22" s="29"/>
      <c r="H22" s="29"/>
    </row>
    <row r="23" spans="1:8" ht="12.75">
      <c r="A23" s="29"/>
      <c r="B23" s="33"/>
      <c r="C23" s="29"/>
      <c r="D23" s="29"/>
      <c r="E23" s="29"/>
      <c r="F23" s="29"/>
      <c r="G23" s="29"/>
      <c r="H23" s="29"/>
    </row>
    <row r="24" spans="1:8" ht="12.75">
      <c r="A24" s="29"/>
      <c r="B24" s="33"/>
      <c r="C24" s="29"/>
      <c r="D24" s="29"/>
      <c r="E24" s="29"/>
      <c r="F24" s="29"/>
      <c r="G24" s="29"/>
      <c r="H24" s="29"/>
    </row>
    <row r="25" spans="1:8" ht="12.75">
      <c r="A25" s="29"/>
      <c r="B25" s="33"/>
      <c r="C25" s="29"/>
      <c r="D25" s="29"/>
      <c r="E25" s="29"/>
      <c r="F25" s="29"/>
      <c r="G25" s="29"/>
      <c r="H25" s="29"/>
    </row>
    <row r="26" spans="1:8" ht="12.75">
      <c r="A26" s="29"/>
      <c r="B26" s="33"/>
      <c r="C26" s="29"/>
      <c r="D26" s="29"/>
      <c r="E26" s="29"/>
      <c r="F26" s="29"/>
      <c r="G26" s="29"/>
      <c r="H26" s="29"/>
    </row>
    <row r="27" spans="1:8" ht="12.75">
      <c r="A27" s="29"/>
      <c r="B27" s="33"/>
      <c r="C27" s="29"/>
      <c r="D27" s="29"/>
      <c r="E27" s="29"/>
      <c r="F27" s="29"/>
      <c r="G27" s="29"/>
      <c r="H27" s="29"/>
    </row>
    <row r="28" spans="1:8" ht="12.75">
      <c r="A28" s="29"/>
      <c r="B28" s="33"/>
      <c r="C28" s="29"/>
      <c r="D28" s="29"/>
      <c r="E28" s="29"/>
      <c r="F28" s="29"/>
      <c r="G28" s="29"/>
      <c r="H28" s="29"/>
    </row>
    <row r="29" spans="1:8" ht="12.75">
      <c r="A29" s="29"/>
      <c r="B29" s="33"/>
      <c r="C29" s="29"/>
      <c r="D29" s="29"/>
      <c r="E29" s="29"/>
      <c r="F29" s="29"/>
      <c r="G29" s="29"/>
      <c r="H29" s="29"/>
    </row>
    <row r="30" spans="1:8" ht="12.75">
      <c r="A30" s="29"/>
      <c r="B30" s="33"/>
      <c r="C30" s="29"/>
      <c r="D30" s="29"/>
      <c r="E30" s="29"/>
      <c r="F30" s="29"/>
      <c r="G30" s="29"/>
      <c r="H30" s="29"/>
    </row>
    <row r="31" spans="1:8" ht="12.75">
      <c r="A31" s="29"/>
      <c r="B31" s="33"/>
      <c r="C31" s="29"/>
      <c r="D31" s="29"/>
      <c r="E31" s="29"/>
      <c r="F31" s="29"/>
      <c r="G31" s="29"/>
      <c r="H31" s="29"/>
    </row>
    <row r="32" spans="1:8" ht="12.75">
      <c r="A32" s="29"/>
      <c r="B32" s="33"/>
      <c r="C32" s="29"/>
      <c r="D32" s="29"/>
      <c r="E32" s="29"/>
      <c r="F32" s="29"/>
      <c r="G32" s="29"/>
      <c r="H32" s="29"/>
    </row>
    <row r="33" spans="1:8" ht="12.75">
      <c r="A33" s="29"/>
      <c r="B33" s="33"/>
      <c r="C33" s="29"/>
      <c r="D33" s="29"/>
      <c r="E33" s="29"/>
      <c r="F33" s="29"/>
      <c r="G33" s="29"/>
      <c r="H33" s="29"/>
    </row>
    <row r="34" spans="1:8" ht="12.75">
      <c r="A34" s="29"/>
      <c r="B34" s="33"/>
      <c r="C34" s="29"/>
      <c r="D34" s="29"/>
      <c r="E34" s="29"/>
      <c r="F34" s="29"/>
      <c r="G34" s="29"/>
      <c r="H34" s="29"/>
    </row>
    <row r="35" spans="1:8" ht="12.75">
      <c r="A35" s="29"/>
      <c r="B35" s="33"/>
      <c r="C35" s="29"/>
      <c r="D35" s="29"/>
      <c r="E35" s="29"/>
      <c r="F35" s="29"/>
      <c r="G35" s="29"/>
      <c r="H35" s="29"/>
    </row>
    <row r="36" spans="1:8" ht="12.75">
      <c r="A36" s="29"/>
      <c r="B36" s="33"/>
      <c r="C36" s="29"/>
      <c r="D36" s="29"/>
      <c r="E36" s="29"/>
      <c r="F36" s="29"/>
      <c r="G36" s="29"/>
      <c r="H36" s="29"/>
    </row>
    <row r="37" spans="1:8" ht="12.75">
      <c r="A37" s="29"/>
      <c r="B37" s="33"/>
      <c r="C37" s="29"/>
      <c r="D37" s="29"/>
      <c r="E37" s="29"/>
      <c r="F37" s="29"/>
      <c r="G37" s="29"/>
      <c r="H37" s="29"/>
    </row>
    <row r="38" spans="1:8" ht="12.75">
      <c r="A38" s="29"/>
      <c r="B38" s="33"/>
      <c r="C38" s="29"/>
      <c r="D38" s="29"/>
      <c r="E38" s="29"/>
      <c r="F38" s="29"/>
      <c r="G38" s="29"/>
      <c r="H38" s="29"/>
    </row>
    <row r="39" spans="1:8" ht="12.75">
      <c r="A39" s="29"/>
      <c r="B39" s="33"/>
      <c r="C39" s="29"/>
      <c r="D39" s="29"/>
      <c r="E39" s="29"/>
      <c r="F39" s="29"/>
      <c r="G39" s="29"/>
      <c r="H39" s="29"/>
    </row>
    <row r="40" spans="1:8" ht="12.75">
      <c r="A40" s="29"/>
      <c r="B40" s="33"/>
      <c r="C40" s="29"/>
      <c r="D40" s="29"/>
      <c r="E40" s="29"/>
      <c r="F40" s="29"/>
      <c r="G40" s="29"/>
      <c r="H40" s="29"/>
    </row>
    <row r="41" spans="1:8" ht="12.75">
      <c r="A41" s="29"/>
      <c r="B41" s="33"/>
      <c r="C41" s="29"/>
      <c r="D41" s="29"/>
      <c r="E41" s="29"/>
      <c r="F41" s="29"/>
      <c r="G41" s="29"/>
      <c r="H41" s="29"/>
    </row>
    <row r="42" spans="1:8" ht="12.75">
      <c r="A42" s="29"/>
      <c r="B42" s="33"/>
      <c r="C42" s="29"/>
      <c r="D42" s="29"/>
      <c r="E42" s="29"/>
      <c r="F42" s="29"/>
      <c r="G42" s="29"/>
      <c r="H42" s="29"/>
    </row>
    <row r="43" spans="1:8" ht="12.75">
      <c r="A43" s="29"/>
      <c r="B43" s="33"/>
      <c r="C43" s="29"/>
      <c r="D43" s="29"/>
      <c r="E43" s="29"/>
      <c r="F43" s="29"/>
      <c r="G43" s="29"/>
      <c r="H43" s="29"/>
    </row>
    <row r="44" spans="1:8" ht="12.75">
      <c r="A44" s="29"/>
      <c r="B44" s="33"/>
      <c r="C44" s="29"/>
      <c r="D44" s="29"/>
      <c r="E44" s="29"/>
      <c r="F44" s="29"/>
      <c r="G44" s="29"/>
      <c r="H44" s="29"/>
    </row>
    <row r="45" spans="1:8" ht="12.75">
      <c r="A45" s="29"/>
      <c r="B45" s="33"/>
      <c r="C45" s="29"/>
      <c r="D45" s="29"/>
      <c r="E45" s="29"/>
      <c r="F45" s="29"/>
      <c r="G45" s="29"/>
      <c r="H45" s="29"/>
    </row>
    <row r="46" spans="1:8" ht="12.75">
      <c r="A46" s="29"/>
      <c r="B46" s="33"/>
      <c r="C46" s="29"/>
      <c r="D46" s="29"/>
      <c r="E46" s="29"/>
      <c r="F46" s="29"/>
      <c r="G46" s="29"/>
      <c r="H46" s="29"/>
    </row>
    <row r="47" spans="1:8" ht="12.75">
      <c r="A47" s="29"/>
      <c r="B47" s="33"/>
      <c r="C47" s="29"/>
      <c r="D47" s="29"/>
      <c r="E47" s="29"/>
      <c r="F47" s="29"/>
      <c r="G47" s="29"/>
      <c r="H47" s="29"/>
    </row>
    <row r="48" spans="1:8" ht="12.75">
      <c r="A48" s="29"/>
      <c r="B48" s="33"/>
      <c r="C48" s="29"/>
      <c r="D48" s="29"/>
      <c r="E48" s="29"/>
      <c r="F48" s="29"/>
      <c r="G48" s="29"/>
      <c r="H48" s="29"/>
    </row>
    <row r="49" spans="1:8" ht="12.75">
      <c r="A49" s="29"/>
      <c r="B49" s="33"/>
      <c r="C49" s="29"/>
      <c r="D49" s="29"/>
      <c r="E49" s="29"/>
      <c r="F49" s="29"/>
      <c r="G49" s="29"/>
      <c r="H49" s="29"/>
    </row>
    <row r="50" spans="1:8" ht="12.75">
      <c r="A50" s="29"/>
      <c r="B50" s="33"/>
      <c r="C50" s="29"/>
      <c r="D50" s="29"/>
      <c r="E50" s="29"/>
      <c r="F50" s="29"/>
      <c r="G50" s="29"/>
      <c r="H50" s="29"/>
    </row>
    <row r="51" spans="1:8" ht="12.75">
      <c r="A51" s="29"/>
      <c r="B51" s="33"/>
      <c r="C51" s="29"/>
      <c r="D51" s="29"/>
      <c r="E51" s="29"/>
      <c r="F51" s="29"/>
      <c r="G51" s="29"/>
      <c r="H51" s="29"/>
    </row>
    <row r="52" spans="1:8" ht="12.75">
      <c r="A52" s="29"/>
      <c r="B52" s="33"/>
      <c r="C52" s="29"/>
      <c r="D52" s="29"/>
      <c r="E52" s="29"/>
      <c r="F52" s="29"/>
      <c r="G52" s="29"/>
      <c r="H52" s="29"/>
    </row>
    <row r="53" spans="1:8" ht="12.75">
      <c r="A53" s="29"/>
      <c r="B53" s="33"/>
      <c r="C53" s="29"/>
      <c r="D53" s="29"/>
      <c r="E53" s="29"/>
      <c r="F53" s="29"/>
      <c r="G53" s="29"/>
      <c r="H53" s="29"/>
    </row>
    <row r="54" spans="1:8" ht="12.75">
      <c r="A54" s="29"/>
      <c r="B54" s="33"/>
      <c r="C54" s="29"/>
      <c r="D54" s="29"/>
      <c r="E54" s="29"/>
      <c r="F54" s="29"/>
      <c r="G54" s="29"/>
      <c r="H54" s="29"/>
    </row>
    <row r="55" spans="1:8" ht="12.75">
      <c r="A55" s="29"/>
      <c r="B55" s="33"/>
      <c r="C55" s="29"/>
      <c r="D55" s="29"/>
      <c r="E55" s="29"/>
      <c r="F55" s="29"/>
      <c r="G55" s="29"/>
      <c r="H55" s="29"/>
    </row>
    <row r="56" spans="1:8" ht="12.75">
      <c r="A56" s="29"/>
      <c r="B56" s="33"/>
      <c r="C56" s="29"/>
      <c r="D56" s="29"/>
      <c r="E56" s="29"/>
      <c r="F56" s="29"/>
      <c r="G56" s="29"/>
      <c r="H56" s="29"/>
    </row>
    <row r="57" spans="1:8" ht="12.75">
      <c r="A57" s="29"/>
      <c r="B57" s="33"/>
      <c r="C57" s="29"/>
      <c r="D57" s="29"/>
      <c r="E57" s="29"/>
      <c r="F57" s="29"/>
      <c r="G57" s="29"/>
      <c r="H57" s="29"/>
    </row>
    <row r="58" spans="1:8" ht="12.75">
      <c r="A58" s="29"/>
      <c r="B58" s="33"/>
      <c r="C58" s="29"/>
      <c r="D58" s="29"/>
      <c r="E58" s="29"/>
      <c r="F58" s="29"/>
      <c r="G58" s="29"/>
      <c r="H58" s="29"/>
    </row>
    <row r="59" spans="1:8" ht="12.75">
      <c r="A59" s="29"/>
      <c r="B59" s="33"/>
      <c r="C59" s="29"/>
      <c r="D59" s="29"/>
      <c r="E59" s="29"/>
      <c r="F59" s="29"/>
      <c r="G59" s="29"/>
      <c r="H59" s="29"/>
    </row>
    <row r="60" spans="1:8" ht="12.75">
      <c r="A60" s="29"/>
      <c r="B60" s="33"/>
      <c r="C60" s="29"/>
      <c r="D60" s="29"/>
      <c r="E60" s="29"/>
      <c r="F60" s="29"/>
      <c r="G60" s="29"/>
      <c r="H60" s="29"/>
    </row>
    <row r="61" spans="1:8" ht="12.75">
      <c r="A61" s="29"/>
      <c r="B61" s="33"/>
      <c r="C61" s="29"/>
      <c r="D61" s="29"/>
      <c r="E61" s="29"/>
      <c r="F61" s="29"/>
      <c r="G61" s="29"/>
      <c r="H61" s="29"/>
    </row>
    <row r="62" spans="1:8" ht="12.75">
      <c r="A62" s="29"/>
      <c r="B62" s="33"/>
      <c r="C62" s="29"/>
      <c r="D62" s="29"/>
      <c r="E62" s="29"/>
      <c r="F62" s="29"/>
      <c r="G62" s="29"/>
      <c r="H62" s="29"/>
    </row>
    <row r="63" spans="1:8" ht="12.75">
      <c r="A63" s="29"/>
      <c r="B63" s="33"/>
      <c r="C63" s="29"/>
      <c r="D63" s="29"/>
      <c r="E63" s="29"/>
      <c r="F63" s="29"/>
      <c r="G63" s="29"/>
      <c r="H63" s="29"/>
    </row>
    <row r="64" spans="1:8" ht="12.75">
      <c r="A64" s="29"/>
      <c r="B64" s="33"/>
      <c r="C64" s="29"/>
      <c r="D64" s="29"/>
      <c r="E64" s="29"/>
      <c r="F64" s="29"/>
      <c r="G64" s="29"/>
      <c r="H64" s="29"/>
    </row>
    <row r="65" spans="1:8" ht="12.75">
      <c r="A65" s="29"/>
      <c r="B65" s="33"/>
      <c r="C65" s="29"/>
      <c r="D65" s="29"/>
      <c r="E65" s="29"/>
      <c r="F65" s="29"/>
      <c r="G65" s="29"/>
      <c r="H65" s="29"/>
    </row>
    <row r="66" spans="1:8" ht="12.75">
      <c r="A66" s="29"/>
      <c r="B66" s="33"/>
      <c r="C66" s="29"/>
      <c r="D66" s="29"/>
      <c r="E66" s="29"/>
      <c r="F66" s="29"/>
      <c r="G66" s="29"/>
      <c r="H66" s="29"/>
    </row>
    <row r="67" spans="1:8" ht="12.75">
      <c r="A67" s="29"/>
      <c r="B67" s="33"/>
      <c r="C67" s="29"/>
      <c r="D67" s="29"/>
      <c r="E67" s="29"/>
      <c r="F67" s="29"/>
      <c r="G67" s="29"/>
      <c r="H67" s="29"/>
    </row>
    <row r="68" spans="1:8" ht="12.75">
      <c r="A68" s="29"/>
      <c r="B68" s="33"/>
      <c r="C68" s="29"/>
      <c r="D68" s="29"/>
      <c r="E68" s="29"/>
      <c r="F68" s="29"/>
      <c r="G68" s="29"/>
      <c r="H68" s="29"/>
    </row>
    <row r="69" spans="1:8" ht="12.75">
      <c r="A69" s="29"/>
      <c r="B69" s="33"/>
      <c r="C69" s="29"/>
      <c r="D69" s="29"/>
      <c r="E69" s="29"/>
      <c r="F69" s="29"/>
      <c r="G69" s="29"/>
      <c r="H69" s="29"/>
    </row>
    <row r="70" spans="1:8" ht="12.75">
      <c r="A70" s="29"/>
      <c r="B70" s="33"/>
      <c r="C70" s="29"/>
      <c r="D70" s="29"/>
      <c r="E70" s="29"/>
      <c r="F70" s="29"/>
      <c r="G70" s="29"/>
      <c r="H70" s="29"/>
    </row>
    <row r="71" spans="1:8" ht="12.75">
      <c r="A71" s="29"/>
      <c r="B71" s="33"/>
      <c r="C71" s="29"/>
      <c r="D71" s="29"/>
      <c r="E71" s="29"/>
      <c r="F71" s="29"/>
      <c r="G71" s="29"/>
      <c r="H71" s="29"/>
    </row>
    <row r="72" spans="1:8" ht="12.75">
      <c r="A72" s="29"/>
      <c r="B72" s="33"/>
      <c r="C72" s="29"/>
      <c r="D72" s="29"/>
      <c r="E72" s="29"/>
      <c r="F72" s="29"/>
      <c r="G72" s="29"/>
      <c r="H72" s="29"/>
    </row>
    <row r="73" spans="1:8" ht="12.75">
      <c r="A73" s="29"/>
      <c r="B73" s="33"/>
      <c r="C73" s="29"/>
      <c r="D73" s="29"/>
      <c r="E73" s="29"/>
      <c r="F73" s="29"/>
      <c r="G73" s="29"/>
      <c r="H73" s="29"/>
    </row>
    <row r="74" spans="1:8" ht="12.75">
      <c r="A74" s="29"/>
      <c r="B74" s="33"/>
      <c r="C74" s="29"/>
      <c r="D74" s="29"/>
      <c r="E74" s="29"/>
      <c r="F74" s="29"/>
      <c r="G74" s="29"/>
      <c r="H74" s="29"/>
    </row>
    <row r="75" spans="1:8" ht="12.75">
      <c r="A75" s="29"/>
      <c r="B75" s="33"/>
      <c r="C75" s="29"/>
      <c r="D75" s="29"/>
      <c r="E75" s="29"/>
      <c r="F75" s="29"/>
      <c r="G75" s="29"/>
      <c r="H75" s="29"/>
    </row>
    <row r="76" spans="1:8" ht="12.75">
      <c r="A76" s="29"/>
      <c r="B76" s="33"/>
      <c r="C76" s="29"/>
      <c r="D76" s="29"/>
      <c r="E76" s="29"/>
      <c r="F76" s="29"/>
      <c r="G76" s="29"/>
      <c r="H76" s="29"/>
    </row>
    <row r="77" spans="1:8" ht="12.75">
      <c r="A77" s="29"/>
      <c r="B77" s="33"/>
      <c r="C77" s="29"/>
      <c r="D77" s="29"/>
      <c r="E77" s="29"/>
      <c r="F77" s="29"/>
      <c r="G77" s="29"/>
      <c r="H77" s="29"/>
    </row>
    <row r="78" spans="1:8" ht="12.75">
      <c r="A78" s="29"/>
      <c r="B78" s="33"/>
      <c r="C78" s="29"/>
      <c r="D78" s="29"/>
      <c r="E78" s="29"/>
      <c r="F78" s="29"/>
      <c r="G78" s="29"/>
      <c r="H78" s="29"/>
    </row>
    <row r="79" spans="1:8" ht="12.75">
      <c r="A79" s="29"/>
      <c r="B79" s="33"/>
      <c r="C79" s="29"/>
      <c r="D79" s="29"/>
      <c r="E79" s="29"/>
      <c r="F79" s="29"/>
      <c r="G79" s="29"/>
      <c r="H79" s="29"/>
    </row>
    <row r="80" spans="1:8" ht="12.75">
      <c r="A80" s="29"/>
      <c r="B80" s="33"/>
      <c r="C80" s="29"/>
      <c r="D80" s="29"/>
      <c r="E80" s="29"/>
      <c r="F80" s="29"/>
      <c r="G80" s="29"/>
      <c r="H80" s="29"/>
    </row>
    <row r="81" spans="1:8" ht="12.75">
      <c r="A81" s="29"/>
      <c r="B81" s="33"/>
      <c r="C81" s="29"/>
      <c r="D81" s="29"/>
      <c r="E81" s="29"/>
      <c r="F81" s="29"/>
      <c r="G81" s="29"/>
      <c r="H81" s="29"/>
    </row>
    <row r="82" spans="1:8" ht="12.75">
      <c r="A82" s="29"/>
      <c r="B82" s="33"/>
      <c r="C82" s="29"/>
      <c r="D82" s="29"/>
      <c r="E82" s="29"/>
      <c r="F82" s="29"/>
      <c r="G82" s="29"/>
      <c r="H82" s="29"/>
    </row>
    <row r="83" spans="1:8" ht="12.75">
      <c r="A83" s="29"/>
      <c r="B83" s="33"/>
      <c r="C83" s="29"/>
      <c r="D83" s="29"/>
      <c r="E83" s="29"/>
      <c r="F83" s="29"/>
      <c r="G83" s="29"/>
      <c r="H83" s="29"/>
    </row>
    <row r="84" spans="1:8" ht="12.75">
      <c r="A84" s="29"/>
      <c r="B84" s="33"/>
      <c r="C84" s="29"/>
      <c r="D84" s="29"/>
      <c r="E84" s="29"/>
      <c r="F84" s="29"/>
      <c r="G84" s="29"/>
      <c r="H84" s="29"/>
    </row>
    <row r="85" spans="1:8" ht="12.75">
      <c r="A85" s="29"/>
      <c r="B85" s="33"/>
      <c r="C85" s="29"/>
      <c r="D85" s="29"/>
      <c r="E85" s="29"/>
      <c r="F85" s="29"/>
      <c r="G85" s="29"/>
      <c r="H85" s="29"/>
    </row>
    <row r="86" spans="1:8" ht="12.75">
      <c r="A86" s="29"/>
      <c r="B86" s="33"/>
      <c r="C86" s="29"/>
      <c r="D86" s="29"/>
      <c r="E86" s="29"/>
      <c r="F86" s="29"/>
      <c r="G86" s="29"/>
      <c r="H86" s="29"/>
    </row>
    <row r="87" spans="1:8" ht="12.75">
      <c r="A87" s="29"/>
      <c r="B87" s="33"/>
      <c r="C87" s="29"/>
      <c r="D87" s="29"/>
      <c r="E87" s="29"/>
      <c r="F87" s="29"/>
      <c r="G87" s="29"/>
      <c r="H87" s="29"/>
    </row>
    <row r="88" spans="1:8" ht="12.75">
      <c r="A88" s="29"/>
      <c r="B88" s="33"/>
      <c r="C88" s="29"/>
      <c r="D88" s="29"/>
      <c r="E88" s="29"/>
      <c r="F88" s="29"/>
      <c r="G88" s="29"/>
      <c r="H88" s="29"/>
    </row>
    <row r="89" spans="1:8" ht="12.75">
      <c r="A89" s="29"/>
      <c r="B89" s="33"/>
      <c r="C89" s="29"/>
      <c r="D89" s="29"/>
      <c r="E89" s="29"/>
      <c r="F89" s="29"/>
      <c r="G89" s="29"/>
      <c r="H89" s="29"/>
    </row>
    <row r="90" spans="1:8" ht="12.75">
      <c r="A90" s="29"/>
      <c r="B90" s="33"/>
      <c r="C90" s="29"/>
      <c r="D90" s="29"/>
      <c r="E90" s="29"/>
      <c r="F90" s="29"/>
      <c r="G90" s="29"/>
      <c r="H90" s="29"/>
    </row>
    <row r="91" spans="1:8" ht="12.75">
      <c r="A91" s="29"/>
      <c r="B91" s="33"/>
      <c r="C91" s="29"/>
      <c r="D91" s="29"/>
      <c r="E91" s="29"/>
      <c r="F91" s="29"/>
      <c r="G91" s="29"/>
      <c r="H91" s="29"/>
    </row>
    <row r="92" spans="1:8" ht="12.75">
      <c r="A92" s="29"/>
      <c r="B92" s="33"/>
      <c r="C92" s="29"/>
      <c r="D92" s="29"/>
      <c r="E92" s="29"/>
      <c r="F92" s="29"/>
      <c r="G92" s="29"/>
      <c r="H92" s="29"/>
    </row>
    <row r="93" spans="1:8" ht="12.75">
      <c r="A93" s="29"/>
      <c r="B93" s="33"/>
      <c r="C93" s="29"/>
      <c r="D93" s="29"/>
      <c r="E93" s="29"/>
      <c r="F93" s="29"/>
      <c r="G93" s="29"/>
      <c r="H93" s="29"/>
    </row>
    <row r="94" spans="1:8" ht="12.75">
      <c r="A94" s="29"/>
      <c r="B94" s="33"/>
      <c r="C94" s="29"/>
      <c r="D94" s="29"/>
      <c r="E94" s="29"/>
      <c r="F94" s="29"/>
      <c r="G94" s="29"/>
      <c r="H94" s="29"/>
    </row>
    <row r="95" spans="1:8" ht="12.75">
      <c r="A95" s="29"/>
      <c r="B95" s="33"/>
      <c r="C95" s="29"/>
      <c r="D95" s="29"/>
      <c r="E95" s="29"/>
      <c r="F95" s="29"/>
      <c r="G95" s="29"/>
      <c r="H95" s="29"/>
    </row>
    <row r="96" spans="1:8" ht="12.75">
      <c r="A96" s="29"/>
      <c r="B96" s="33"/>
      <c r="C96" s="29"/>
      <c r="D96" s="29"/>
      <c r="E96" s="29"/>
      <c r="F96" s="29"/>
      <c r="G96" s="29"/>
      <c r="H96" s="29"/>
    </row>
    <row r="97" spans="1:8" ht="12.75">
      <c r="A97" s="29"/>
      <c r="B97" s="33"/>
      <c r="C97" s="29"/>
      <c r="D97" s="29"/>
      <c r="E97" s="29"/>
      <c r="F97" s="29"/>
      <c r="G97" s="29"/>
      <c r="H97" s="29"/>
    </row>
    <row r="98" spans="1:8" ht="12.75">
      <c r="A98" s="29"/>
      <c r="B98" s="33"/>
      <c r="C98" s="29"/>
      <c r="D98" s="29"/>
      <c r="E98" s="29"/>
      <c r="F98" s="29"/>
      <c r="G98" s="29"/>
      <c r="H98" s="29"/>
    </row>
    <row r="99" spans="1:8" ht="12.75">
      <c r="A99" s="29"/>
      <c r="B99" s="33"/>
      <c r="C99" s="29"/>
      <c r="D99" s="29"/>
      <c r="E99" s="29"/>
      <c r="F99" s="29"/>
      <c r="G99" s="29"/>
      <c r="H99" s="29"/>
    </row>
    <row r="100" spans="1:8" ht="12.75">
      <c r="A100" s="29"/>
      <c r="B100" s="33"/>
      <c r="C100" s="29"/>
      <c r="D100" s="29"/>
      <c r="E100" s="29"/>
      <c r="F100" s="29"/>
      <c r="G100" s="29"/>
      <c r="H100" s="29"/>
    </row>
    <row r="101" spans="1:8" ht="12.75">
      <c r="A101" s="29"/>
      <c r="B101" s="33"/>
      <c r="C101" s="29"/>
      <c r="D101" s="29"/>
      <c r="E101" s="29"/>
      <c r="F101" s="29"/>
      <c r="G101" s="29"/>
      <c r="H101" s="29"/>
    </row>
    <row r="102" spans="1:8" ht="12.75">
      <c r="A102" s="29"/>
      <c r="B102" s="33"/>
      <c r="C102" s="29"/>
      <c r="D102" s="29"/>
      <c r="E102" s="29"/>
      <c r="F102" s="29"/>
      <c r="G102" s="29"/>
      <c r="H102" s="29"/>
    </row>
    <row r="103" spans="1:8" ht="12.75">
      <c r="A103" s="29"/>
      <c r="B103" s="29"/>
      <c r="C103" s="29"/>
      <c r="D103" s="29"/>
      <c r="E103" s="29"/>
      <c r="F103" s="29"/>
      <c r="G103" s="29"/>
      <c r="H103" s="29"/>
    </row>
  </sheetData>
  <sheetProtection/>
  <mergeCells count="12">
    <mergeCell ref="A16:D16"/>
    <mergeCell ref="A12:H12"/>
    <mergeCell ref="A10:G10"/>
    <mergeCell ref="A5:H5"/>
    <mergeCell ref="A4:H4"/>
    <mergeCell ref="A3:H3"/>
    <mergeCell ref="A2:H2"/>
    <mergeCell ref="A1:H1"/>
    <mergeCell ref="A9:H9"/>
    <mergeCell ref="A8:H8"/>
    <mergeCell ref="A7:H7"/>
    <mergeCell ref="A6:G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6"/>
  <sheetViews>
    <sheetView view="pageBreakPreview" zoomScale="106" zoomScaleSheetLayoutView="106" zoomScalePageLayoutView="0" workbookViewId="0" topLeftCell="A54">
      <selection activeCell="C132" sqref="C132"/>
    </sheetView>
  </sheetViews>
  <sheetFormatPr defaultColWidth="9.00390625" defaultRowHeight="12.75"/>
  <cols>
    <col min="1" max="1" width="5.125" style="24" customWidth="1"/>
    <col min="2" max="2" width="22.875" style="24" customWidth="1"/>
    <col min="3" max="3" width="12.625" style="24" customWidth="1"/>
    <col min="4" max="4" width="11.25390625" style="24" customWidth="1"/>
    <col min="5" max="5" width="8.00390625" style="24" customWidth="1"/>
    <col min="6" max="6" width="9.375" style="24" bestFit="1" customWidth="1"/>
    <col min="7" max="7" width="9.375" style="24" customWidth="1"/>
    <col min="8" max="8" width="9.875" style="24" customWidth="1"/>
    <col min="9" max="16384" width="9.125" style="24" customWidth="1"/>
  </cols>
  <sheetData>
    <row r="1" spans="1:8" s="17" customFormat="1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s="17" customFormat="1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s="17" customFormat="1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s="17" customFormat="1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s="17" customFormat="1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s="17" customFormat="1" ht="12.75">
      <c r="A6" s="302"/>
      <c r="B6" s="302"/>
      <c r="C6" s="302"/>
      <c r="D6" s="302"/>
      <c r="E6" s="302"/>
      <c r="F6" s="302"/>
      <c r="G6" s="302"/>
      <c r="H6" s="302"/>
    </row>
    <row r="7" spans="1:8" s="17" customFormat="1" ht="12.75">
      <c r="A7" s="303" t="s">
        <v>387</v>
      </c>
      <c r="B7" s="303"/>
      <c r="C7" s="303"/>
      <c r="D7" s="303"/>
      <c r="E7" s="303"/>
      <c r="F7" s="303"/>
      <c r="G7" s="303"/>
      <c r="H7" s="303"/>
    </row>
    <row r="8" spans="1:8" s="17" customFormat="1" ht="12.75">
      <c r="A8" s="303" t="s">
        <v>389</v>
      </c>
      <c r="B8" s="303"/>
      <c r="C8" s="303"/>
      <c r="D8" s="303"/>
      <c r="E8" s="303"/>
      <c r="F8" s="303"/>
      <c r="G8" s="303"/>
      <c r="H8" s="303"/>
    </row>
    <row r="9" spans="1:8" s="17" customFormat="1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s="17" customFormat="1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74.2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5.75" customHeight="1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429</v>
      </c>
      <c r="C13" s="5"/>
      <c r="D13" s="5">
        <v>10330001</v>
      </c>
      <c r="E13" s="5">
        <v>99</v>
      </c>
      <c r="F13" s="5">
        <v>163</v>
      </c>
      <c r="G13" s="5">
        <v>162</v>
      </c>
      <c r="H13" s="49">
        <f>F13-G13</f>
        <v>1</v>
      </c>
    </row>
    <row r="14" spans="1:13" ht="12.75">
      <c r="A14" s="47">
        <f aca="true" t="shared" si="0" ref="A14:A40">1+A13</f>
        <v>2</v>
      </c>
      <c r="B14" s="25" t="s">
        <v>355</v>
      </c>
      <c r="C14" s="5"/>
      <c r="D14" s="5">
        <v>10330002</v>
      </c>
      <c r="E14" s="5">
        <v>32</v>
      </c>
      <c r="F14" s="5">
        <v>7492</v>
      </c>
      <c r="G14" s="5">
        <v>2061.8</v>
      </c>
      <c r="H14" s="49">
        <f>F14-G14</f>
        <v>5430.2</v>
      </c>
      <c r="K14" s="54"/>
      <c r="M14" s="54"/>
    </row>
    <row r="15" spans="1:13" ht="12.75">
      <c r="A15" s="47">
        <v>3</v>
      </c>
      <c r="B15" s="25" t="s">
        <v>430</v>
      </c>
      <c r="C15" s="5"/>
      <c r="D15" s="5">
        <v>10310001</v>
      </c>
      <c r="E15" s="5">
        <v>1</v>
      </c>
      <c r="F15" s="5">
        <v>54127</v>
      </c>
      <c r="G15" s="5">
        <v>45213.24</v>
      </c>
      <c r="H15" s="49">
        <f>F15-G15</f>
        <v>8913.760000000002</v>
      </c>
      <c r="K15" s="54"/>
      <c r="M15" s="54"/>
    </row>
    <row r="16" spans="1:13" ht="25.5">
      <c r="A16" s="47">
        <f t="shared" si="0"/>
        <v>4</v>
      </c>
      <c r="B16" s="36" t="s">
        <v>431</v>
      </c>
      <c r="C16" s="5"/>
      <c r="D16" s="5">
        <v>10310001</v>
      </c>
      <c r="E16" s="5">
        <v>1</v>
      </c>
      <c r="F16" s="5">
        <v>29353</v>
      </c>
      <c r="G16" s="5">
        <v>29352</v>
      </c>
      <c r="H16" s="49">
        <f>F16-G16</f>
        <v>1</v>
      </c>
      <c r="K16" s="54"/>
      <c r="M16" s="54"/>
    </row>
    <row r="17" spans="1:13" ht="13.5" thickBot="1">
      <c r="A17" s="307" t="s">
        <v>418</v>
      </c>
      <c r="B17" s="308"/>
      <c r="C17" s="308"/>
      <c r="D17" s="308"/>
      <c r="E17" s="44">
        <f>SUM(E13:E16)</f>
        <v>133</v>
      </c>
      <c r="F17" s="45">
        <f>SUM(F13:F16)</f>
        <v>91135</v>
      </c>
      <c r="G17" s="45">
        <f>SUM(G13:G16)</f>
        <v>76789.04000000001</v>
      </c>
      <c r="H17" s="46">
        <f>SUM(H13:H16)</f>
        <v>14345.960000000003</v>
      </c>
      <c r="K17" s="54"/>
      <c r="M17" s="54"/>
    </row>
    <row r="18" spans="1:13" ht="12.75">
      <c r="A18" s="304">
        <v>1014</v>
      </c>
      <c r="B18" s="305"/>
      <c r="C18" s="305"/>
      <c r="D18" s="305"/>
      <c r="E18" s="305"/>
      <c r="F18" s="305"/>
      <c r="G18" s="305"/>
      <c r="H18" s="306"/>
      <c r="K18" s="54"/>
      <c r="M18" s="54"/>
    </row>
    <row r="19" spans="1:11" ht="12.75">
      <c r="A19" s="47">
        <f>1+A14</f>
        <v>3</v>
      </c>
      <c r="B19" s="25" t="s">
        <v>432</v>
      </c>
      <c r="C19" s="5"/>
      <c r="D19" s="5">
        <v>10410001</v>
      </c>
      <c r="E19" s="5">
        <v>1</v>
      </c>
      <c r="F19" s="5">
        <v>387</v>
      </c>
      <c r="G19" s="5">
        <v>386</v>
      </c>
      <c r="H19" s="49">
        <f>F19-G19</f>
        <v>1</v>
      </c>
      <c r="K19" s="54"/>
    </row>
    <row r="20" spans="1:11" ht="12.75">
      <c r="A20" s="47">
        <f t="shared" si="0"/>
        <v>4</v>
      </c>
      <c r="B20" s="25" t="s">
        <v>85</v>
      </c>
      <c r="C20" s="5"/>
      <c r="D20" s="5">
        <v>10430001</v>
      </c>
      <c r="E20" s="5">
        <v>1</v>
      </c>
      <c r="F20" s="5">
        <v>166</v>
      </c>
      <c r="G20" s="5">
        <v>165</v>
      </c>
      <c r="H20" s="49">
        <f>F20-G20</f>
        <v>1</v>
      </c>
      <c r="K20" s="54"/>
    </row>
    <row r="21" spans="1:8" ht="12.75">
      <c r="A21" s="47">
        <f t="shared" si="0"/>
        <v>5</v>
      </c>
      <c r="B21" s="25" t="s">
        <v>354</v>
      </c>
      <c r="C21" s="5"/>
      <c r="D21" s="5">
        <v>10490007</v>
      </c>
      <c r="E21" s="5">
        <v>1</v>
      </c>
      <c r="F21" s="5">
        <v>216</v>
      </c>
      <c r="G21" s="5">
        <v>215</v>
      </c>
      <c r="H21" s="49">
        <f>F21-G21</f>
        <v>1</v>
      </c>
    </row>
    <row r="22" spans="1:8" ht="12.75">
      <c r="A22" s="47">
        <f t="shared" si="0"/>
        <v>6</v>
      </c>
      <c r="B22" s="26" t="s">
        <v>433</v>
      </c>
      <c r="C22" s="28"/>
      <c r="D22" s="8">
        <v>10490001</v>
      </c>
      <c r="E22" s="8">
        <v>1</v>
      </c>
      <c r="F22" s="8">
        <v>1273</v>
      </c>
      <c r="G22" s="8">
        <v>1272</v>
      </c>
      <c r="H22" s="49">
        <f>F22-G22</f>
        <v>1</v>
      </c>
    </row>
    <row r="23" spans="1:8" ht="12.75">
      <c r="A23" s="47">
        <f t="shared" si="0"/>
        <v>7</v>
      </c>
      <c r="B23" s="25" t="s">
        <v>434</v>
      </c>
      <c r="C23" s="5"/>
      <c r="D23" s="5">
        <v>10490003</v>
      </c>
      <c r="E23" s="5">
        <v>1</v>
      </c>
      <c r="F23" s="5">
        <v>860</v>
      </c>
      <c r="G23" s="5">
        <v>859</v>
      </c>
      <c r="H23" s="49">
        <f>F23-G23</f>
        <v>1</v>
      </c>
    </row>
    <row r="24" spans="1:8" ht="12.75">
      <c r="A24" s="47">
        <f t="shared" si="0"/>
        <v>8</v>
      </c>
      <c r="B24" s="25" t="s">
        <v>435</v>
      </c>
      <c r="C24" s="5"/>
      <c r="D24" s="5">
        <v>10480001</v>
      </c>
      <c r="E24" s="5">
        <v>1</v>
      </c>
      <c r="F24" s="5">
        <v>1717</v>
      </c>
      <c r="G24" s="5">
        <v>1716</v>
      </c>
      <c r="H24" s="49">
        <f aca="true" t="shared" si="1" ref="H24:H40">F24-G24</f>
        <v>1</v>
      </c>
    </row>
    <row r="25" spans="1:8" ht="12.75">
      <c r="A25" s="47">
        <f t="shared" si="0"/>
        <v>9</v>
      </c>
      <c r="B25" s="25" t="s">
        <v>436</v>
      </c>
      <c r="C25" s="5"/>
      <c r="D25" s="5">
        <v>10480002</v>
      </c>
      <c r="E25" s="5">
        <v>1</v>
      </c>
      <c r="F25" s="5">
        <v>801</v>
      </c>
      <c r="G25" s="5">
        <v>800</v>
      </c>
      <c r="H25" s="49">
        <f t="shared" si="1"/>
        <v>1</v>
      </c>
    </row>
    <row r="26" spans="1:8" ht="12.75">
      <c r="A26" s="47">
        <f t="shared" si="0"/>
        <v>10</v>
      </c>
      <c r="B26" s="25" t="s">
        <v>437</v>
      </c>
      <c r="C26" s="5"/>
      <c r="D26" s="5">
        <v>10480003</v>
      </c>
      <c r="E26" s="5">
        <v>1</v>
      </c>
      <c r="F26" s="5">
        <v>607</v>
      </c>
      <c r="G26" s="5">
        <v>606</v>
      </c>
      <c r="H26" s="49">
        <f t="shared" si="1"/>
        <v>1</v>
      </c>
    </row>
    <row r="27" spans="1:8" ht="12.75">
      <c r="A27" s="47">
        <f t="shared" si="0"/>
        <v>11</v>
      </c>
      <c r="B27" s="25" t="s">
        <v>438</v>
      </c>
      <c r="C27" s="5"/>
      <c r="D27" s="5">
        <v>10480005</v>
      </c>
      <c r="E27" s="5">
        <v>1</v>
      </c>
      <c r="F27" s="5">
        <v>2526</v>
      </c>
      <c r="G27" s="5">
        <v>2525</v>
      </c>
      <c r="H27" s="49">
        <f t="shared" si="1"/>
        <v>1</v>
      </c>
    </row>
    <row r="28" spans="1:8" ht="12.75">
      <c r="A28" s="47">
        <f t="shared" si="0"/>
        <v>12</v>
      </c>
      <c r="B28" s="25" t="s">
        <v>439</v>
      </c>
      <c r="C28" s="5"/>
      <c r="D28" s="5">
        <v>10480006</v>
      </c>
      <c r="E28" s="5">
        <v>1</v>
      </c>
      <c r="F28" s="5">
        <v>4679</v>
      </c>
      <c r="G28" s="5">
        <v>3859.69</v>
      </c>
      <c r="H28" s="49">
        <f t="shared" si="1"/>
        <v>819.31</v>
      </c>
    </row>
    <row r="29" spans="1:8" ht="12.75">
      <c r="A29" s="47">
        <f t="shared" si="0"/>
        <v>13</v>
      </c>
      <c r="B29" s="25" t="s">
        <v>761</v>
      </c>
      <c r="C29" s="5"/>
      <c r="D29" s="5">
        <v>101480010</v>
      </c>
      <c r="E29" s="5">
        <v>1</v>
      </c>
      <c r="F29" s="5">
        <v>8860</v>
      </c>
      <c r="G29" s="5">
        <v>0</v>
      </c>
      <c r="H29" s="49">
        <f t="shared" si="1"/>
        <v>8860</v>
      </c>
    </row>
    <row r="30" spans="1:8" ht="12.75">
      <c r="A30" s="47">
        <f t="shared" si="0"/>
        <v>14</v>
      </c>
      <c r="B30" s="25" t="s">
        <v>108</v>
      </c>
      <c r="C30" s="5"/>
      <c r="D30" s="5">
        <v>10490003</v>
      </c>
      <c r="E30" s="5">
        <v>1</v>
      </c>
      <c r="F30" s="5">
        <v>250</v>
      </c>
      <c r="G30" s="5">
        <v>249</v>
      </c>
      <c r="H30" s="49">
        <f t="shared" si="1"/>
        <v>1</v>
      </c>
    </row>
    <row r="31" spans="1:8" ht="12.75">
      <c r="A31" s="47">
        <f t="shared" si="0"/>
        <v>15</v>
      </c>
      <c r="B31" s="25" t="s">
        <v>108</v>
      </c>
      <c r="C31" s="5"/>
      <c r="D31" s="5">
        <v>10490004</v>
      </c>
      <c r="E31" s="5">
        <v>1</v>
      </c>
      <c r="F31" s="5">
        <v>321</v>
      </c>
      <c r="G31" s="5">
        <v>320</v>
      </c>
      <c r="H31" s="49">
        <f t="shared" si="1"/>
        <v>1</v>
      </c>
    </row>
    <row r="32" spans="1:8" ht="12.75">
      <c r="A32" s="47">
        <f t="shared" si="0"/>
        <v>16</v>
      </c>
      <c r="B32" s="25" t="s">
        <v>108</v>
      </c>
      <c r="C32" s="5"/>
      <c r="D32" s="5">
        <v>10490005.8</v>
      </c>
      <c r="E32" s="5">
        <v>2</v>
      </c>
      <c r="F32" s="5">
        <v>330</v>
      </c>
      <c r="G32" s="5">
        <v>329</v>
      </c>
      <c r="H32" s="49">
        <f t="shared" si="1"/>
        <v>1</v>
      </c>
    </row>
    <row r="33" spans="1:8" ht="25.5">
      <c r="A33" s="47">
        <f t="shared" si="0"/>
        <v>17</v>
      </c>
      <c r="B33" s="36" t="s">
        <v>440</v>
      </c>
      <c r="C33" s="5"/>
      <c r="D33" s="5">
        <v>10490010</v>
      </c>
      <c r="E33" s="5">
        <v>1</v>
      </c>
      <c r="F33" s="5">
        <v>3788</v>
      </c>
      <c r="G33" s="5">
        <v>3787</v>
      </c>
      <c r="H33" s="49">
        <f t="shared" si="1"/>
        <v>1</v>
      </c>
    </row>
    <row r="34" spans="1:8" ht="12.75">
      <c r="A34" s="47">
        <f t="shared" si="0"/>
        <v>18</v>
      </c>
      <c r="B34" s="25" t="s">
        <v>441</v>
      </c>
      <c r="C34" s="5"/>
      <c r="D34" s="5">
        <v>10490011</v>
      </c>
      <c r="E34" s="5">
        <v>1</v>
      </c>
      <c r="F34" s="5">
        <v>1588</v>
      </c>
      <c r="G34" s="5">
        <v>1587</v>
      </c>
      <c r="H34" s="49">
        <f t="shared" si="1"/>
        <v>1</v>
      </c>
    </row>
    <row r="35" spans="1:8" ht="12.75">
      <c r="A35" s="47">
        <f t="shared" si="0"/>
        <v>19</v>
      </c>
      <c r="B35" s="25" t="s">
        <v>442</v>
      </c>
      <c r="C35" s="5"/>
      <c r="D35" s="5">
        <v>10490009</v>
      </c>
      <c r="E35" s="5">
        <v>1</v>
      </c>
      <c r="F35" s="11">
        <v>2001</v>
      </c>
      <c r="G35" s="11">
        <v>2000</v>
      </c>
      <c r="H35" s="49">
        <f t="shared" si="1"/>
        <v>1</v>
      </c>
    </row>
    <row r="36" spans="1:8" ht="12.75">
      <c r="A36" s="47">
        <f t="shared" si="0"/>
        <v>20</v>
      </c>
      <c r="B36" s="25" t="s">
        <v>351</v>
      </c>
      <c r="C36" s="5"/>
      <c r="D36" s="5">
        <v>10480007</v>
      </c>
      <c r="E36" s="5">
        <v>1</v>
      </c>
      <c r="F36" s="11">
        <v>3000</v>
      </c>
      <c r="G36" s="11">
        <v>1650</v>
      </c>
      <c r="H36" s="49">
        <f t="shared" si="1"/>
        <v>1350</v>
      </c>
    </row>
    <row r="37" spans="1:8" ht="12.75">
      <c r="A37" s="47">
        <f t="shared" si="0"/>
        <v>21</v>
      </c>
      <c r="B37" s="25" t="s">
        <v>48</v>
      </c>
      <c r="C37" s="5"/>
      <c r="D37" s="5">
        <v>10480008</v>
      </c>
      <c r="E37" s="5">
        <v>1</v>
      </c>
      <c r="F37" s="11">
        <v>3000</v>
      </c>
      <c r="G37" s="11">
        <v>1650</v>
      </c>
      <c r="H37" s="49">
        <f t="shared" si="1"/>
        <v>1350</v>
      </c>
    </row>
    <row r="38" spans="1:8" ht="12.75">
      <c r="A38" s="47">
        <f t="shared" si="0"/>
        <v>22</v>
      </c>
      <c r="B38" s="25" t="s">
        <v>443</v>
      </c>
      <c r="C38" s="5"/>
      <c r="D38" s="5">
        <v>10480009</v>
      </c>
      <c r="E38" s="5">
        <v>1</v>
      </c>
      <c r="F38" s="11">
        <v>2800</v>
      </c>
      <c r="G38" s="11">
        <v>1540</v>
      </c>
      <c r="H38" s="49">
        <f t="shared" si="1"/>
        <v>1260</v>
      </c>
    </row>
    <row r="39" spans="1:8" ht="12.75">
      <c r="A39" s="47">
        <f t="shared" si="0"/>
        <v>23</v>
      </c>
      <c r="B39" s="25" t="s">
        <v>444</v>
      </c>
      <c r="C39" s="5"/>
      <c r="D39" s="5">
        <v>10490002</v>
      </c>
      <c r="E39" s="5">
        <v>1</v>
      </c>
      <c r="F39" s="11">
        <v>2723</v>
      </c>
      <c r="G39" s="11">
        <v>2722</v>
      </c>
      <c r="H39" s="49">
        <f t="shared" si="1"/>
        <v>1</v>
      </c>
    </row>
    <row r="40" spans="1:8" ht="25.5">
      <c r="A40" s="47">
        <f t="shared" si="0"/>
        <v>24</v>
      </c>
      <c r="B40" s="36" t="s">
        <v>350</v>
      </c>
      <c r="C40" s="5"/>
      <c r="D40" s="5">
        <v>10490012</v>
      </c>
      <c r="E40" s="5">
        <v>1</v>
      </c>
      <c r="F40" s="11">
        <v>1684</v>
      </c>
      <c r="G40" s="11">
        <v>1683</v>
      </c>
      <c r="H40" s="49">
        <f t="shared" si="1"/>
        <v>1</v>
      </c>
    </row>
    <row r="41" spans="1:8" ht="13.5" thickBot="1">
      <c r="A41" s="307" t="s">
        <v>418</v>
      </c>
      <c r="B41" s="308"/>
      <c r="C41" s="308"/>
      <c r="D41" s="308"/>
      <c r="E41" s="44">
        <f>SUM(E19:E40)</f>
        <v>23</v>
      </c>
      <c r="F41" s="45">
        <f>SUM(F19:F40)</f>
        <v>43577</v>
      </c>
      <c r="G41" s="45">
        <f>SUM(G19:G40)</f>
        <v>29920.690000000002</v>
      </c>
      <c r="H41" s="46">
        <f>SUM(H19:H40)</f>
        <v>13656.31</v>
      </c>
    </row>
    <row r="42" spans="1:8" ht="12.75">
      <c r="A42" s="304">
        <v>1016</v>
      </c>
      <c r="B42" s="305"/>
      <c r="C42" s="305"/>
      <c r="D42" s="305"/>
      <c r="E42" s="305"/>
      <c r="F42" s="305"/>
      <c r="G42" s="305"/>
      <c r="H42" s="306"/>
    </row>
    <row r="43" spans="1:8" ht="12.75">
      <c r="A43" s="47">
        <v>1</v>
      </c>
      <c r="B43" s="25" t="s">
        <v>445</v>
      </c>
      <c r="C43" s="5"/>
      <c r="D43" s="5">
        <v>10630008</v>
      </c>
      <c r="E43" s="5">
        <v>1</v>
      </c>
      <c r="F43" s="11">
        <v>1000</v>
      </c>
      <c r="G43" s="11">
        <v>550</v>
      </c>
      <c r="H43" s="49">
        <v>450</v>
      </c>
    </row>
    <row r="44" spans="1:8" ht="25.5">
      <c r="A44" s="47">
        <v>2</v>
      </c>
      <c r="B44" s="36" t="s">
        <v>349</v>
      </c>
      <c r="C44" s="5"/>
      <c r="D44" s="5">
        <v>10630006</v>
      </c>
      <c r="E44" s="5">
        <v>1</v>
      </c>
      <c r="F44" s="11">
        <v>2170</v>
      </c>
      <c r="G44" s="11">
        <v>1341</v>
      </c>
      <c r="H44" s="49">
        <v>829</v>
      </c>
    </row>
    <row r="45" spans="1:8" ht="12.75">
      <c r="A45" s="47">
        <v>3</v>
      </c>
      <c r="B45" s="25" t="s">
        <v>446</v>
      </c>
      <c r="C45" s="5"/>
      <c r="D45" s="5">
        <v>10630009</v>
      </c>
      <c r="E45" s="5">
        <v>1</v>
      </c>
      <c r="F45" s="11">
        <v>2700</v>
      </c>
      <c r="G45" s="11">
        <v>945</v>
      </c>
      <c r="H45" s="49">
        <v>1755</v>
      </c>
    </row>
    <row r="46" spans="1:8" ht="12.75">
      <c r="A46" s="47">
        <v>4</v>
      </c>
      <c r="B46" s="25" t="s">
        <v>762</v>
      </c>
      <c r="C46" s="5"/>
      <c r="D46" s="5">
        <v>10630006</v>
      </c>
      <c r="E46" s="5">
        <v>1</v>
      </c>
      <c r="F46" s="11">
        <v>353</v>
      </c>
      <c r="G46" s="11">
        <v>352</v>
      </c>
      <c r="H46" s="49">
        <f>F46-G46</f>
        <v>1</v>
      </c>
    </row>
    <row r="47" spans="1:8" ht="12.75">
      <c r="A47" s="47">
        <v>5</v>
      </c>
      <c r="B47" s="25" t="s">
        <v>763</v>
      </c>
      <c r="C47" s="5"/>
      <c r="D47" s="5">
        <v>106300007</v>
      </c>
      <c r="E47" s="5">
        <v>1</v>
      </c>
      <c r="F47" s="11">
        <v>398</v>
      </c>
      <c r="G47" s="11">
        <v>397</v>
      </c>
      <c r="H47" s="49">
        <f>F47-G47</f>
        <v>1</v>
      </c>
    </row>
    <row r="48" spans="1:8" ht="12.75">
      <c r="A48" s="47">
        <v>6</v>
      </c>
      <c r="B48" s="25" t="s">
        <v>3</v>
      </c>
      <c r="C48" s="5"/>
      <c r="D48" s="5">
        <v>10620001</v>
      </c>
      <c r="E48" s="5">
        <v>1</v>
      </c>
      <c r="F48" s="5">
        <v>191</v>
      </c>
      <c r="G48" s="5">
        <v>190</v>
      </c>
      <c r="H48" s="49">
        <f>F48-G48</f>
        <v>1</v>
      </c>
    </row>
    <row r="49" spans="1:8" ht="12.75">
      <c r="A49" s="47">
        <v>7</v>
      </c>
      <c r="B49" s="25" t="s">
        <v>447</v>
      </c>
      <c r="C49" s="5"/>
      <c r="D49" s="5">
        <v>10630002</v>
      </c>
      <c r="E49" s="5">
        <v>1</v>
      </c>
      <c r="F49" s="5">
        <v>120</v>
      </c>
      <c r="G49" s="5">
        <v>119</v>
      </c>
      <c r="H49" s="49">
        <f>F49-G49</f>
        <v>1</v>
      </c>
    </row>
    <row r="50" spans="1:8" ht="12.75">
      <c r="A50" s="47">
        <v>8</v>
      </c>
      <c r="B50" s="25" t="s">
        <v>353</v>
      </c>
      <c r="C50" s="5"/>
      <c r="D50" s="5">
        <v>1064</v>
      </c>
      <c r="E50" s="5">
        <v>1</v>
      </c>
      <c r="F50" s="5">
        <v>461</v>
      </c>
      <c r="G50" s="5">
        <v>265.15</v>
      </c>
      <c r="H50" s="49">
        <f>F50-G50</f>
        <v>195.85000000000002</v>
      </c>
    </row>
    <row r="51" spans="1:8" ht="13.5" thickBot="1">
      <c r="A51" s="307" t="s">
        <v>418</v>
      </c>
      <c r="B51" s="308"/>
      <c r="C51" s="308"/>
      <c r="D51" s="308"/>
      <c r="E51" s="44">
        <f>SUM(E43:E50)</f>
        <v>8</v>
      </c>
      <c r="F51" s="45">
        <f>SUM(F43:F50)</f>
        <v>7393</v>
      </c>
      <c r="G51" s="45">
        <f>SUM(G43:G50)</f>
        <v>4159.15</v>
      </c>
      <c r="H51" s="46">
        <f>SUM(H43:H50)</f>
        <v>3233.85</v>
      </c>
    </row>
    <row r="52" spans="1:8" ht="12.75">
      <c r="A52" s="304">
        <v>1112</v>
      </c>
      <c r="B52" s="305"/>
      <c r="C52" s="305"/>
      <c r="D52" s="305"/>
      <c r="E52" s="305"/>
      <c r="F52" s="305"/>
      <c r="G52" s="305"/>
      <c r="H52" s="306"/>
    </row>
    <row r="53" spans="1:8" ht="12.75">
      <c r="A53" s="47">
        <v>1</v>
      </c>
      <c r="B53" s="25" t="s">
        <v>99</v>
      </c>
      <c r="C53" s="5"/>
      <c r="D53" s="5">
        <v>112</v>
      </c>
      <c r="E53" s="5" t="s">
        <v>55</v>
      </c>
      <c r="F53" s="5">
        <v>1035</v>
      </c>
      <c r="G53" s="5">
        <v>517.5</v>
      </c>
      <c r="H53" s="49">
        <f>F53-G53</f>
        <v>517.5</v>
      </c>
    </row>
    <row r="54" spans="1:8" ht="13.5" thickBot="1">
      <c r="A54" s="307" t="s">
        <v>418</v>
      </c>
      <c r="B54" s="308"/>
      <c r="C54" s="308"/>
      <c r="D54" s="308"/>
      <c r="E54" s="44" t="str">
        <f>E53</f>
        <v>на суму</v>
      </c>
      <c r="F54" s="45">
        <f>F53</f>
        <v>1035</v>
      </c>
      <c r="G54" s="45">
        <f>G53</f>
        <v>517.5</v>
      </c>
      <c r="H54" s="46">
        <f>H53</f>
        <v>517.5</v>
      </c>
    </row>
    <row r="55" spans="1:8" ht="12.75">
      <c r="A55" s="304">
        <v>1113</v>
      </c>
      <c r="B55" s="305"/>
      <c r="C55" s="305"/>
      <c r="D55" s="305"/>
      <c r="E55" s="305"/>
      <c r="F55" s="305"/>
      <c r="G55" s="305"/>
      <c r="H55" s="306"/>
    </row>
    <row r="56" spans="1:8" ht="12.75">
      <c r="A56" s="5">
        <v>1</v>
      </c>
      <c r="B56" s="25" t="s">
        <v>448</v>
      </c>
      <c r="C56" s="5"/>
      <c r="D56" s="55">
        <v>11136005</v>
      </c>
      <c r="E56" s="5">
        <v>1</v>
      </c>
      <c r="F56" s="5">
        <v>5713.78</v>
      </c>
      <c r="G56" s="5">
        <v>2856.89</v>
      </c>
      <c r="H56" s="56">
        <v>2856.89</v>
      </c>
    </row>
    <row r="57" spans="1:8" ht="12.75">
      <c r="A57" s="47">
        <v>2</v>
      </c>
      <c r="B57" s="25" t="s">
        <v>764</v>
      </c>
      <c r="C57" s="5"/>
      <c r="D57" s="5">
        <v>1136032</v>
      </c>
      <c r="E57" s="5">
        <v>1</v>
      </c>
      <c r="F57" s="5">
        <v>175</v>
      </c>
      <c r="G57" s="5">
        <v>87.5</v>
      </c>
      <c r="H57" s="49">
        <f aca="true" t="shared" si="2" ref="H57:H64">F57-G57</f>
        <v>87.5</v>
      </c>
    </row>
    <row r="58" spans="1:8" ht="12.75">
      <c r="A58" s="5">
        <v>3</v>
      </c>
      <c r="B58" s="25" t="s">
        <v>765</v>
      </c>
      <c r="C58" s="5"/>
      <c r="D58" s="5" t="s">
        <v>352</v>
      </c>
      <c r="E58" s="5">
        <v>8</v>
      </c>
      <c r="F58" s="5">
        <v>48</v>
      </c>
      <c r="G58" s="5">
        <v>24</v>
      </c>
      <c r="H58" s="49">
        <f t="shared" si="2"/>
        <v>24</v>
      </c>
    </row>
    <row r="59" spans="1:8" ht="12.75">
      <c r="A59" s="47">
        <v>4</v>
      </c>
      <c r="B59" s="25" t="s">
        <v>766</v>
      </c>
      <c r="C59" s="5"/>
      <c r="D59" s="5">
        <v>1137009</v>
      </c>
      <c r="E59" s="5">
        <v>1</v>
      </c>
      <c r="F59" s="11">
        <v>444</v>
      </c>
      <c r="G59" s="11">
        <v>222</v>
      </c>
      <c r="H59" s="49">
        <f t="shared" si="2"/>
        <v>222</v>
      </c>
    </row>
    <row r="60" spans="1:8" ht="12.75">
      <c r="A60" s="5">
        <v>5</v>
      </c>
      <c r="B60" s="25" t="s">
        <v>767</v>
      </c>
      <c r="C60" s="5"/>
      <c r="D60" s="5" t="s">
        <v>348</v>
      </c>
      <c r="E60" s="5">
        <v>19</v>
      </c>
      <c r="F60" s="11">
        <v>1140</v>
      </c>
      <c r="G60" s="11">
        <v>570</v>
      </c>
      <c r="H60" s="49">
        <f t="shared" si="2"/>
        <v>570</v>
      </c>
    </row>
    <row r="61" spans="1:8" ht="25.5">
      <c r="A61" s="47">
        <v>6</v>
      </c>
      <c r="B61" s="36" t="s">
        <v>449</v>
      </c>
      <c r="C61" s="5"/>
      <c r="D61" s="5">
        <v>1136021</v>
      </c>
      <c r="E61" s="5">
        <v>1</v>
      </c>
      <c r="F61" s="11">
        <v>156</v>
      </c>
      <c r="G61" s="11">
        <v>78</v>
      </c>
      <c r="H61" s="49">
        <f t="shared" si="2"/>
        <v>78</v>
      </c>
    </row>
    <row r="62" spans="1:8" ht="12.75">
      <c r="A62" s="5">
        <v>7</v>
      </c>
      <c r="B62" s="25" t="s">
        <v>768</v>
      </c>
      <c r="C62" s="5"/>
      <c r="D62" s="5">
        <v>1136004</v>
      </c>
      <c r="E62" s="5">
        <v>1</v>
      </c>
      <c r="F62" s="11">
        <v>181</v>
      </c>
      <c r="G62" s="11">
        <v>90.5</v>
      </c>
      <c r="H62" s="49">
        <f t="shared" si="2"/>
        <v>90.5</v>
      </c>
    </row>
    <row r="63" spans="1:8" ht="12.75">
      <c r="A63" s="47">
        <v>8</v>
      </c>
      <c r="B63" s="25" t="s">
        <v>769</v>
      </c>
      <c r="C63" s="5"/>
      <c r="D63" s="5">
        <v>1134001</v>
      </c>
      <c r="E63" s="5">
        <v>1</v>
      </c>
      <c r="F63" s="11">
        <v>732</v>
      </c>
      <c r="G63" s="11">
        <v>366</v>
      </c>
      <c r="H63" s="49">
        <f t="shared" si="2"/>
        <v>366</v>
      </c>
    </row>
    <row r="64" spans="1:8" ht="12.75">
      <c r="A64" s="5">
        <v>9</v>
      </c>
      <c r="B64" s="25" t="s">
        <v>347</v>
      </c>
      <c r="C64" s="5"/>
      <c r="D64" s="5">
        <v>11137002</v>
      </c>
      <c r="E64" s="5">
        <v>1</v>
      </c>
      <c r="F64" s="11">
        <v>3960</v>
      </c>
      <c r="G64" s="11">
        <v>1980</v>
      </c>
      <c r="H64" s="49">
        <f t="shared" si="2"/>
        <v>1980</v>
      </c>
    </row>
    <row r="65" spans="1:8" ht="13.5" thickBot="1">
      <c r="A65" s="307" t="s">
        <v>418</v>
      </c>
      <c r="B65" s="308"/>
      <c r="C65" s="308"/>
      <c r="D65" s="308"/>
      <c r="E65" s="44">
        <f>SUM(E56:E64)</f>
        <v>34</v>
      </c>
      <c r="F65" s="45">
        <f>SUM(F56:F64)</f>
        <v>12549.779999999999</v>
      </c>
      <c r="G65" s="45">
        <f>SUM(G56:G64)</f>
        <v>6274.889999999999</v>
      </c>
      <c r="H65" s="46">
        <f>SUM(H56:H64)</f>
        <v>6274.889999999999</v>
      </c>
    </row>
    <row r="66" spans="1:8" ht="13.5" thickBot="1">
      <c r="A66" s="324" t="s">
        <v>358</v>
      </c>
      <c r="B66" s="325"/>
      <c r="C66" s="325"/>
      <c r="D66" s="325"/>
      <c r="E66" s="57">
        <f>E17+E41+E51+E65</f>
        <v>198</v>
      </c>
      <c r="F66" s="58">
        <f>F17+F41+F51+F54+F65</f>
        <v>155689.78</v>
      </c>
      <c r="G66" s="58">
        <f>G17+G41+G51+G54+G65</f>
        <v>117661.27</v>
      </c>
      <c r="H66" s="59">
        <f>H17+H41+H51+H54+H65</f>
        <v>38028.51</v>
      </c>
    </row>
    <row r="67" spans="1:8" ht="12.75">
      <c r="A67" s="27"/>
      <c r="B67" s="32"/>
      <c r="C67" s="27"/>
      <c r="D67" s="27"/>
      <c r="E67" s="27"/>
      <c r="F67" s="27"/>
      <c r="G67" s="27"/>
      <c r="H67" s="27"/>
    </row>
    <row r="68" spans="2:6" s="17" customFormat="1" ht="12.75">
      <c r="B68" s="17" t="s">
        <v>361</v>
      </c>
      <c r="F68" s="17" t="s">
        <v>362</v>
      </c>
    </row>
    <row r="69" spans="2:8" s="17" customFormat="1" ht="12.75">
      <c r="B69" s="19" t="s">
        <v>772</v>
      </c>
      <c r="C69" s="19"/>
      <c r="D69" s="73"/>
      <c r="E69" s="73"/>
      <c r="F69" s="71" t="s">
        <v>773</v>
      </c>
      <c r="G69" s="71"/>
      <c r="H69" s="71"/>
    </row>
    <row r="70" spans="2:8" s="17" customFormat="1" ht="12.75">
      <c r="B70" s="70"/>
      <c r="C70" s="70" t="s">
        <v>774</v>
      </c>
      <c r="D70" s="73"/>
      <c r="E70" s="73"/>
      <c r="F70" s="72"/>
      <c r="G70" s="72"/>
      <c r="H70" s="74" t="s">
        <v>775</v>
      </c>
    </row>
    <row r="71" spans="1:8" ht="12.75">
      <c r="A71" s="27"/>
      <c r="B71" s="32"/>
      <c r="C71" s="27"/>
      <c r="D71" s="27"/>
      <c r="E71" s="27"/>
      <c r="F71" s="27"/>
      <c r="G71" s="27"/>
      <c r="H71" s="27"/>
    </row>
    <row r="72" spans="1:8" ht="12.75">
      <c r="A72" s="27"/>
      <c r="B72" s="32"/>
      <c r="C72" s="27"/>
      <c r="D72" s="27"/>
      <c r="E72" s="27"/>
      <c r="F72" s="27"/>
      <c r="G72" s="27"/>
      <c r="H72" s="27"/>
    </row>
    <row r="73" spans="1:8" ht="12.75">
      <c r="A73" s="27"/>
      <c r="B73" s="32"/>
      <c r="C73" s="27"/>
      <c r="D73" s="27"/>
      <c r="E73" s="27"/>
      <c r="F73" s="27"/>
      <c r="G73" s="27"/>
      <c r="H73" s="27"/>
    </row>
    <row r="74" spans="1:8" ht="12.75">
      <c r="A74" s="27"/>
      <c r="B74" s="32"/>
      <c r="C74" s="27"/>
      <c r="D74" s="27"/>
      <c r="E74" s="27"/>
      <c r="F74" s="27"/>
      <c r="G74" s="27"/>
      <c r="H74" s="27"/>
    </row>
    <row r="75" spans="1:8" ht="12.75">
      <c r="A75" s="27"/>
      <c r="B75" s="32"/>
      <c r="C75" s="27"/>
      <c r="D75" s="27"/>
      <c r="E75" s="27"/>
      <c r="F75" s="27"/>
      <c r="G75" s="27"/>
      <c r="H75" s="27"/>
    </row>
    <row r="76" spans="1:8" ht="12.75">
      <c r="A76" s="27"/>
      <c r="B76" s="32"/>
      <c r="C76" s="27"/>
      <c r="D76" s="27"/>
      <c r="E76" s="27"/>
      <c r="F76" s="27"/>
      <c r="G76" s="27"/>
      <c r="H76" s="27"/>
    </row>
    <row r="77" spans="1:8" ht="12.75">
      <c r="A77" s="27"/>
      <c r="B77" s="32"/>
      <c r="C77" s="27"/>
      <c r="D77" s="27"/>
      <c r="E77" s="27"/>
      <c r="F77" s="27"/>
      <c r="G77" s="27"/>
      <c r="H77" s="27"/>
    </row>
    <row r="78" spans="1:8" ht="12.75">
      <c r="A78" s="27"/>
      <c r="B78" s="32"/>
      <c r="C78" s="27"/>
      <c r="D78" s="27"/>
      <c r="E78" s="27"/>
      <c r="F78" s="27"/>
      <c r="G78" s="27"/>
      <c r="H78" s="27"/>
    </row>
    <row r="79" spans="1:8" ht="12.75">
      <c r="A79" s="27"/>
      <c r="B79" s="32"/>
      <c r="C79" s="27"/>
      <c r="D79" s="27"/>
      <c r="E79" s="27"/>
      <c r="F79" s="27"/>
      <c r="G79" s="27"/>
      <c r="H79" s="27"/>
    </row>
    <row r="80" spans="1:8" ht="12.75">
      <c r="A80" s="27"/>
      <c r="B80" s="32"/>
      <c r="C80" s="27"/>
      <c r="D80" s="27"/>
      <c r="E80" s="27"/>
      <c r="F80" s="27"/>
      <c r="G80" s="27"/>
      <c r="H80" s="27"/>
    </row>
    <row r="81" spans="1:8" ht="12.75">
      <c r="A81" s="27"/>
      <c r="B81" s="32"/>
      <c r="C81" s="27"/>
      <c r="D81" s="27"/>
      <c r="E81" s="27"/>
      <c r="F81" s="27"/>
      <c r="G81" s="27"/>
      <c r="H81" s="27"/>
    </row>
    <row r="82" spans="1:8" ht="12.75">
      <c r="A82" s="27"/>
      <c r="B82" s="32"/>
      <c r="C82" s="27"/>
      <c r="D82" s="27"/>
      <c r="E82" s="27"/>
      <c r="F82" s="27"/>
      <c r="G82" s="27"/>
      <c r="H82" s="27"/>
    </row>
    <row r="83" spans="1:8" ht="12.75">
      <c r="A83" s="27"/>
      <c r="B83" s="32"/>
      <c r="C83" s="27"/>
      <c r="D83" s="27"/>
      <c r="E83" s="27"/>
      <c r="F83" s="27"/>
      <c r="G83" s="27"/>
      <c r="H83" s="27"/>
    </row>
    <row r="84" spans="1:8" ht="12.75">
      <c r="A84" s="27"/>
      <c r="B84" s="32"/>
      <c r="C84" s="27"/>
      <c r="D84" s="27"/>
      <c r="E84" s="27"/>
      <c r="F84" s="27"/>
      <c r="G84" s="27"/>
      <c r="H84" s="27"/>
    </row>
    <row r="85" spans="1:8" ht="12.75">
      <c r="A85" s="27"/>
      <c r="B85" s="32"/>
      <c r="C85" s="27"/>
      <c r="D85" s="27"/>
      <c r="E85" s="27"/>
      <c r="F85" s="27"/>
      <c r="G85" s="27"/>
      <c r="H85" s="27"/>
    </row>
    <row r="86" spans="1:8" ht="12.75">
      <c r="A86" s="27"/>
      <c r="B86" s="32"/>
      <c r="C86" s="27"/>
      <c r="D86" s="27"/>
      <c r="E86" s="27"/>
      <c r="F86" s="27"/>
      <c r="G86" s="27"/>
      <c r="H86" s="27"/>
    </row>
    <row r="87" spans="1:8" ht="12.75">
      <c r="A87" s="27"/>
      <c r="B87" s="32"/>
      <c r="C87" s="27"/>
      <c r="D87" s="27"/>
      <c r="E87" s="27"/>
      <c r="F87" s="27"/>
      <c r="G87" s="27"/>
      <c r="H87" s="27"/>
    </row>
    <row r="88" spans="1:8" ht="12.75">
      <c r="A88" s="27"/>
      <c r="B88" s="32"/>
      <c r="C88" s="27"/>
      <c r="D88" s="27"/>
      <c r="E88" s="27"/>
      <c r="F88" s="27"/>
      <c r="G88" s="27"/>
      <c r="H88" s="27"/>
    </row>
    <row r="89" spans="1:8" ht="12.75">
      <c r="A89" s="27"/>
      <c r="B89" s="32"/>
      <c r="C89" s="27"/>
      <c r="D89" s="27"/>
      <c r="E89" s="27"/>
      <c r="F89" s="27"/>
      <c r="G89" s="27"/>
      <c r="H89" s="27"/>
    </row>
    <row r="90" spans="1:8" ht="12.75">
      <c r="A90" s="27"/>
      <c r="B90" s="32"/>
      <c r="C90" s="27"/>
      <c r="D90" s="27"/>
      <c r="E90" s="27"/>
      <c r="F90" s="27"/>
      <c r="G90" s="27"/>
      <c r="H90" s="27"/>
    </row>
    <row r="91" spans="1:8" ht="12.75">
      <c r="A91" s="27"/>
      <c r="B91" s="32"/>
      <c r="C91" s="27"/>
      <c r="D91" s="27"/>
      <c r="E91" s="27"/>
      <c r="F91" s="27"/>
      <c r="G91" s="27"/>
      <c r="H91" s="27"/>
    </row>
    <row r="92" spans="1:8" ht="12.75">
      <c r="A92" s="27"/>
      <c r="B92" s="32"/>
      <c r="C92" s="27"/>
      <c r="D92" s="27"/>
      <c r="E92" s="27"/>
      <c r="F92" s="27"/>
      <c r="G92" s="27"/>
      <c r="H92" s="27"/>
    </row>
    <row r="93" spans="1:8" ht="12.75">
      <c r="A93" s="27"/>
      <c r="B93" s="32"/>
      <c r="C93" s="27"/>
      <c r="D93" s="27"/>
      <c r="E93" s="27"/>
      <c r="F93" s="27"/>
      <c r="G93" s="27"/>
      <c r="H93" s="27"/>
    </row>
    <row r="94" spans="1:8" ht="12.75">
      <c r="A94" s="27"/>
      <c r="B94" s="32"/>
      <c r="C94" s="27"/>
      <c r="D94" s="27"/>
      <c r="E94" s="27"/>
      <c r="F94" s="27"/>
      <c r="G94" s="27"/>
      <c r="H94" s="27"/>
    </row>
    <row r="95" spans="1:8" ht="12.75">
      <c r="A95" s="27"/>
      <c r="B95" s="32"/>
      <c r="C95" s="27"/>
      <c r="D95" s="27"/>
      <c r="E95" s="27"/>
      <c r="F95" s="27"/>
      <c r="G95" s="27"/>
      <c r="H95" s="27"/>
    </row>
    <row r="96" spans="1:8" ht="12.75">
      <c r="A96" s="27"/>
      <c r="B96" s="32"/>
      <c r="C96" s="27"/>
      <c r="D96" s="27"/>
      <c r="E96" s="27"/>
      <c r="F96" s="27"/>
      <c r="G96" s="27"/>
      <c r="H96" s="27"/>
    </row>
    <row r="97" spans="1:8" ht="12.75">
      <c r="A97" s="27"/>
      <c r="B97" s="32"/>
      <c r="C97" s="27"/>
      <c r="D97" s="27"/>
      <c r="E97" s="27"/>
      <c r="F97" s="27"/>
      <c r="G97" s="27"/>
      <c r="H97" s="27"/>
    </row>
    <row r="98" spans="1:8" ht="12.75">
      <c r="A98" s="27"/>
      <c r="B98" s="32"/>
      <c r="C98" s="27"/>
      <c r="D98" s="27"/>
      <c r="E98" s="27"/>
      <c r="F98" s="27"/>
      <c r="G98" s="27"/>
      <c r="H98" s="27"/>
    </row>
    <row r="99" spans="1:8" ht="12.75">
      <c r="A99" s="27"/>
      <c r="B99" s="32"/>
      <c r="C99" s="27"/>
      <c r="D99" s="27"/>
      <c r="E99" s="27"/>
      <c r="F99" s="27"/>
      <c r="G99" s="27"/>
      <c r="H99" s="27"/>
    </row>
    <row r="100" spans="1:8" ht="12.75">
      <c r="A100" s="27"/>
      <c r="B100" s="32"/>
      <c r="C100" s="27"/>
      <c r="D100" s="27"/>
      <c r="E100" s="27"/>
      <c r="F100" s="27"/>
      <c r="G100" s="27"/>
      <c r="H100" s="27"/>
    </row>
    <row r="101" spans="1:8" ht="12.75">
      <c r="A101" s="27"/>
      <c r="B101" s="32"/>
      <c r="C101" s="27"/>
      <c r="D101" s="27"/>
      <c r="E101" s="27"/>
      <c r="F101" s="27"/>
      <c r="G101" s="27"/>
      <c r="H101" s="27"/>
    </row>
    <row r="102" spans="1:8" ht="12.75">
      <c r="A102" s="27"/>
      <c r="B102" s="32"/>
      <c r="C102" s="27"/>
      <c r="D102" s="27"/>
      <c r="E102" s="27"/>
      <c r="F102" s="27"/>
      <c r="G102" s="27"/>
      <c r="H102" s="27"/>
    </row>
    <row r="103" spans="1:8" ht="12.75">
      <c r="A103" s="27"/>
      <c r="B103" s="32"/>
      <c r="C103" s="27"/>
      <c r="D103" s="27"/>
      <c r="E103" s="27"/>
      <c r="F103" s="27"/>
      <c r="G103" s="27"/>
      <c r="H103" s="27"/>
    </row>
    <row r="104" spans="1:8" ht="12.75">
      <c r="A104" s="27"/>
      <c r="B104" s="32"/>
      <c r="C104" s="27"/>
      <c r="D104" s="27"/>
      <c r="E104" s="27"/>
      <c r="F104" s="27"/>
      <c r="G104" s="27"/>
      <c r="H104" s="27"/>
    </row>
    <row r="105" spans="1:8" ht="12.75">
      <c r="A105" s="27"/>
      <c r="B105" s="32"/>
      <c r="C105" s="27"/>
      <c r="D105" s="27"/>
      <c r="E105" s="27"/>
      <c r="F105" s="27"/>
      <c r="G105" s="27"/>
      <c r="H105" s="27"/>
    </row>
    <row r="106" spans="1:8" ht="12.75">
      <c r="A106" s="27"/>
      <c r="B106" s="32"/>
      <c r="C106" s="27"/>
      <c r="D106" s="27"/>
      <c r="E106" s="27"/>
      <c r="F106" s="27"/>
      <c r="G106" s="27"/>
      <c r="H106" s="27"/>
    </row>
    <row r="107" spans="1:8" ht="12.75">
      <c r="A107" s="27"/>
      <c r="B107" s="32"/>
      <c r="C107" s="27"/>
      <c r="D107" s="27"/>
      <c r="E107" s="27"/>
      <c r="F107" s="27"/>
      <c r="G107" s="27"/>
      <c r="H107" s="27"/>
    </row>
    <row r="108" spans="1:8" ht="12.75">
      <c r="A108" s="27"/>
      <c r="B108" s="32"/>
      <c r="C108" s="27"/>
      <c r="D108" s="27"/>
      <c r="E108" s="27"/>
      <c r="F108" s="27"/>
      <c r="G108" s="27"/>
      <c r="H108" s="27"/>
    </row>
    <row r="109" spans="1:8" ht="12.75">
      <c r="A109" s="27"/>
      <c r="B109" s="32"/>
      <c r="C109" s="27"/>
      <c r="D109" s="27"/>
      <c r="E109" s="27"/>
      <c r="F109" s="27"/>
      <c r="G109" s="27"/>
      <c r="H109" s="27"/>
    </row>
    <row r="110" spans="1:8" ht="12.75">
      <c r="A110" s="27"/>
      <c r="B110" s="32"/>
      <c r="C110" s="27"/>
      <c r="D110" s="27"/>
      <c r="E110" s="27"/>
      <c r="F110" s="27"/>
      <c r="G110" s="27"/>
      <c r="H110" s="27"/>
    </row>
    <row r="111" spans="1:8" ht="12.75">
      <c r="A111" s="27"/>
      <c r="B111" s="32"/>
      <c r="C111" s="27"/>
      <c r="D111" s="27"/>
      <c r="E111" s="27"/>
      <c r="F111" s="27"/>
      <c r="G111" s="27"/>
      <c r="H111" s="27"/>
    </row>
    <row r="112" spans="1:8" ht="12.75">
      <c r="A112" s="27"/>
      <c r="B112" s="32"/>
      <c r="C112" s="27"/>
      <c r="D112" s="27"/>
      <c r="E112" s="27"/>
      <c r="F112" s="27"/>
      <c r="G112" s="27"/>
      <c r="H112" s="27"/>
    </row>
    <row r="113" spans="1:8" ht="12.75">
      <c r="A113" s="27"/>
      <c r="B113" s="32"/>
      <c r="C113" s="27"/>
      <c r="D113" s="27"/>
      <c r="E113" s="27"/>
      <c r="F113" s="27"/>
      <c r="G113" s="27"/>
      <c r="H113" s="27"/>
    </row>
    <row r="114" spans="1:8" ht="12.75">
      <c r="A114" s="27"/>
      <c r="B114" s="32"/>
      <c r="C114" s="27"/>
      <c r="D114" s="27"/>
      <c r="E114" s="27"/>
      <c r="F114" s="27"/>
      <c r="G114" s="27"/>
      <c r="H114" s="27"/>
    </row>
    <row r="115" spans="1:8" ht="12.75">
      <c r="A115" s="27"/>
      <c r="B115" s="32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</sheetData>
  <sheetProtection/>
  <mergeCells count="21">
    <mergeCell ref="A8:H8"/>
    <mergeCell ref="A54:D54"/>
    <mergeCell ref="A65:D65"/>
    <mergeCell ref="A7:H7"/>
    <mergeCell ref="A51:D51"/>
    <mergeCell ref="A9:H9"/>
    <mergeCell ref="A55:H55"/>
    <mergeCell ref="A10:H10"/>
    <mergeCell ref="A1:H1"/>
    <mergeCell ref="A2:H2"/>
    <mergeCell ref="A3:H3"/>
    <mergeCell ref="A4:H4"/>
    <mergeCell ref="A5:H5"/>
    <mergeCell ref="A6:H6"/>
    <mergeCell ref="A66:D66"/>
    <mergeCell ref="A12:H12"/>
    <mergeCell ref="A17:D17"/>
    <mergeCell ref="A18:H18"/>
    <mergeCell ref="A41:D41"/>
    <mergeCell ref="A42:H42"/>
    <mergeCell ref="A52:H52"/>
  </mergeCells>
  <printOptions/>
  <pageMargins left="0.3937007874015748" right="0.3937007874015748" top="0.3937007874015748" bottom="0.3937007874015748" header="0" footer="0"/>
  <pageSetup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P27"/>
  <sheetViews>
    <sheetView zoomScale="120" zoomScaleNormal="120" zoomScalePageLayoutView="0" workbookViewId="0" topLeftCell="C1">
      <selection activeCell="H24" sqref="H24"/>
    </sheetView>
  </sheetViews>
  <sheetFormatPr defaultColWidth="9.00390625" defaultRowHeight="12.75"/>
  <cols>
    <col min="1" max="1" width="8.125" style="15" bestFit="1" customWidth="1"/>
    <col min="2" max="2" width="54.25390625" style="15" bestFit="1" customWidth="1"/>
    <col min="3" max="4" width="12.00390625" style="15" bestFit="1" customWidth="1"/>
    <col min="5" max="5" width="13.00390625" style="15" bestFit="1" customWidth="1"/>
    <col min="6" max="6" width="9.125" style="15" customWidth="1"/>
    <col min="7" max="7" width="10.125" style="15" bestFit="1" customWidth="1"/>
    <col min="8" max="8" width="9.75390625" style="15" bestFit="1" customWidth="1"/>
    <col min="9" max="10" width="9.125" style="15" customWidth="1"/>
    <col min="11" max="11" width="9.75390625" style="15" customWidth="1"/>
    <col min="12" max="12" width="63.375" style="15" bestFit="1" customWidth="1"/>
    <col min="13" max="13" width="10.625" style="15" customWidth="1"/>
    <col min="14" max="14" width="10.625" style="15" bestFit="1" customWidth="1"/>
    <col min="15" max="15" width="10.875" style="15" customWidth="1"/>
    <col min="16" max="16384" width="9.125" style="15" customWidth="1"/>
  </cols>
  <sheetData>
    <row r="1" spans="1:15" ht="16.5" thickBot="1">
      <c r="A1" s="15" t="s">
        <v>390</v>
      </c>
      <c r="B1" s="15" t="s">
        <v>367</v>
      </c>
      <c r="C1" s="15" t="s">
        <v>391</v>
      </c>
      <c r="D1" s="15" t="s">
        <v>392</v>
      </c>
      <c r="E1" s="15" t="s">
        <v>393</v>
      </c>
      <c r="K1" s="62" t="s">
        <v>390</v>
      </c>
      <c r="L1" s="63" t="s">
        <v>367</v>
      </c>
      <c r="M1" s="63" t="s">
        <v>391</v>
      </c>
      <c r="N1" s="63" t="s">
        <v>392</v>
      </c>
      <c r="O1" s="64" t="s">
        <v>393</v>
      </c>
    </row>
    <row r="2" spans="1:16" ht="16.5" thickBot="1">
      <c r="A2" s="15">
        <v>1011</v>
      </c>
      <c r="B2" s="15" t="s">
        <v>394</v>
      </c>
      <c r="C2" s="16">
        <f>ГОРБОВЕ!F14+ДРІМАЙЛІВКА!F14</f>
        <v>204485</v>
      </c>
      <c r="D2" s="16"/>
      <c r="E2" s="15" t="s">
        <v>61</v>
      </c>
      <c r="K2" s="65">
        <v>1011</v>
      </c>
      <c r="L2" s="66" t="s">
        <v>394</v>
      </c>
      <c r="M2" s="67">
        <v>204485</v>
      </c>
      <c r="N2" s="67"/>
      <c r="O2" s="67" t="s">
        <v>61</v>
      </c>
      <c r="P2" s="16"/>
    </row>
    <row r="3" spans="1:15" ht="16.5" thickBot="1">
      <c r="A3" s="61">
        <v>1013</v>
      </c>
      <c r="B3" s="16" t="s">
        <v>395</v>
      </c>
      <c r="C3" s="16">
        <f>ВЕРЕСОЧ!F26+ВИБЛІ!F16+ГОРБОВЕ!F24+ДРІМАЙЛІВКА!F20+ДРОЗДІВКА!F25+ЖУКІВКА!F16+КЛАДЬКІВКА!F17+ОРЛІВКА!F23+'С-ДІВИЦЯ'!F16+ЦПО!F17</f>
        <v>9517670.149999999</v>
      </c>
      <c r="D3" s="16"/>
      <c r="E3" s="15" t="s">
        <v>61</v>
      </c>
      <c r="K3" s="65">
        <v>1013</v>
      </c>
      <c r="L3" s="66" t="s">
        <v>395</v>
      </c>
      <c r="M3" s="67">
        <v>9517670</v>
      </c>
      <c r="N3" s="67"/>
      <c r="O3" s="67" t="s">
        <v>61</v>
      </c>
    </row>
    <row r="4" spans="1:15" ht="16.5" thickBot="1">
      <c r="A4" s="61">
        <v>1014</v>
      </c>
      <c r="B4" s="16" t="s">
        <v>396</v>
      </c>
      <c r="C4" s="16">
        <f>ВЕРЕСОЧ!F71+ВИБЛІ!F41+ГОРБОВЕ!F127+ДРІМАЙЛІВКА!F61+ДРОЗДІВКА!F54+ЖУКІВКА!F39+КЛАДЬКІВКА!F38+ОРЛІВКА!F75+'С-ДІВИЦЯ'!F43+ДЮСШ!F14+ЦПО!F41</f>
        <v>2193242.6799999997</v>
      </c>
      <c r="D4" s="16"/>
      <c r="E4" s="15" t="s">
        <v>61</v>
      </c>
      <c r="K4" s="65">
        <v>1014</v>
      </c>
      <c r="L4" s="66" t="s">
        <v>396</v>
      </c>
      <c r="M4" s="67">
        <v>2193243</v>
      </c>
      <c r="N4" s="67"/>
      <c r="O4" s="67" t="s">
        <v>61</v>
      </c>
    </row>
    <row r="5" spans="1:15" ht="16.5" thickBot="1">
      <c r="A5" s="61">
        <v>1016</v>
      </c>
      <c r="B5" s="16" t="s">
        <v>397</v>
      </c>
      <c r="C5" s="16">
        <f>ВЕРЕСОЧ!F91+ВИБЛІ!F58+ГОРБОВЕ!F161+ДРІМАЙЛІВКА!F85+ДРОЗДІВКА!F69+ЖУКІВКА!F53+КЛАДЬКІВКА!F41+ОРЛІВКА!F91+'С-ДІВИЦЯ'!F72+ЦПО!F51</f>
        <v>143454</v>
      </c>
      <c r="D5" s="16"/>
      <c r="E5" s="15" t="s">
        <v>61</v>
      </c>
      <c r="K5" s="65">
        <v>1016</v>
      </c>
      <c r="L5" s="66" t="s">
        <v>397</v>
      </c>
      <c r="M5" s="67">
        <v>143454</v>
      </c>
      <c r="N5" s="67"/>
      <c r="O5" s="67" t="s">
        <v>61</v>
      </c>
    </row>
    <row r="6" spans="1:15" ht="16.5" thickBot="1">
      <c r="A6" s="61">
        <v>1017</v>
      </c>
      <c r="B6" s="16" t="s">
        <v>398</v>
      </c>
      <c r="C6" s="16">
        <f>ВЕРЕСОЧ!F94+ГОРБОВЕ!F165+ДРОЗДІВКА!F72+'С-ДІВИЦЯ'!F75</f>
        <v>949</v>
      </c>
      <c r="D6" s="16"/>
      <c r="E6" s="15" t="s">
        <v>61</v>
      </c>
      <c r="K6" s="65">
        <v>1017</v>
      </c>
      <c r="L6" s="66" t="s">
        <v>398</v>
      </c>
      <c r="M6" s="67">
        <v>949</v>
      </c>
      <c r="N6" s="67"/>
      <c r="O6" s="67" t="s">
        <v>61</v>
      </c>
    </row>
    <row r="7" spans="1:15" ht="16.5" thickBot="1">
      <c r="A7" s="61">
        <v>1018</v>
      </c>
      <c r="B7" s="16" t="s">
        <v>399</v>
      </c>
      <c r="C7" s="16">
        <f>ДРОЗДІВКА!F76</f>
        <v>776.16</v>
      </c>
      <c r="D7" s="16"/>
      <c r="E7" s="15" t="s">
        <v>61</v>
      </c>
      <c r="K7" s="65">
        <v>1018</v>
      </c>
      <c r="L7" s="66" t="s">
        <v>399</v>
      </c>
      <c r="M7" s="67">
        <v>776</v>
      </c>
      <c r="N7" s="67"/>
      <c r="O7" s="67" t="s">
        <v>61</v>
      </c>
    </row>
    <row r="8" spans="1:15" ht="16.5" thickBot="1">
      <c r="A8" s="61">
        <v>1112</v>
      </c>
      <c r="B8" s="16" t="s">
        <v>400</v>
      </c>
      <c r="C8" s="16">
        <f>ВЕРЕСОЧ!F98+ВИБЛІ!F61+ГОРБОВЕ!F169+ДРІМАЙЛІВКА!F88+ДРОЗДІВКА!F80+ЖУКІВКА!F57+КЛАДЬКІВКА!F44+ОРЛІВКА!F96+'С-ДІВИЦЯ'!F79+ЦПО!F54</f>
        <v>424594.26999999996</v>
      </c>
      <c r="D8" s="16"/>
      <c r="E8" s="15" t="s">
        <v>61</v>
      </c>
      <c r="K8" s="65">
        <v>1112</v>
      </c>
      <c r="L8" s="66" t="s">
        <v>400</v>
      </c>
      <c r="M8" s="67">
        <v>424594</v>
      </c>
      <c r="N8" s="67"/>
      <c r="O8" s="67" t="s">
        <v>61</v>
      </c>
    </row>
    <row r="9" spans="1:15" ht="16.5" thickBot="1">
      <c r="A9" s="61">
        <v>1113</v>
      </c>
      <c r="B9" s="16" t="s">
        <v>401</v>
      </c>
      <c r="C9" s="16">
        <f>ВЕРЕСОЧ!F118+ВИБЛІ!F65+ГОРБОВЕ!F191+ДРІМАЙЛІВКА!F106+ДРОЗДІВКА!F96+ЖУКІВКА!F65+КЛАДЬКІВКА!F55+ОРЛІВКА!F111+'С-ДІВИЦЯ'!F84+ЦПО!F65</f>
        <v>147399.73</v>
      </c>
      <c r="D9" s="16"/>
      <c r="E9" s="15" t="s">
        <v>61</v>
      </c>
      <c r="K9" s="65">
        <v>1113</v>
      </c>
      <c r="L9" s="66" t="s">
        <v>401</v>
      </c>
      <c r="M9" s="67">
        <v>147400</v>
      </c>
      <c r="N9" s="67"/>
      <c r="O9" s="67" t="s">
        <v>61</v>
      </c>
    </row>
    <row r="10" spans="1:15" ht="16.5" thickBot="1">
      <c r="A10" s="61">
        <v>1114</v>
      </c>
      <c r="B10" s="16" t="s">
        <v>402</v>
      </c>
      <c r="C10" s="16">
        <f>ДРІМАЙЛІВКА!F114+ДЮСШ!F21+'СПОРТ І МОЛОДЬ'!F16</f>
        <v>9020.5</v>
      </c>
      <c r="D10" s="16"/>
      <c r="E10" s="15" t="s">
        <v>61</v>
      </c>
      <c r="K10" s="65">
        <v>1114</v>
      </c>
      <c r="L10" s="66" t="s">
        <v>402</v>
      </c>
      <c r="M10" s="67">
        <v>9021</v>
      </c>
      <c r="N10" s="67"/>
      <c r="O10" s="67" t="s">
        <v>61</v>
      </c>
    </row>
    <row r="11" spans="1:15" ht="16.5" thickBot="1">
      <c r="A11" s="61">
        <v>1211</v>
      </c>
      <c r="B11" s="16" t="s">
        <v>420</v>
      </c>
      <c r="C11" s="16">
        <f>'С-ДІВИЦЯ'!F87</f>
        <v>965</v>
      </c>
      <c r="D11" s="16"/>
      <c r="E11" s="15" t="s">
        <v>61</v>
      </c>
      <c r="K11" s="65">
        <v>1211</v>
      </c>
      <c r="L11" s="66" t="s">
        <v>420</v>
      </c>
      <c r="M11" s="67">
        <v>965</v>
      </c>
      <c r="N11" s="67"/>
      <c r="O11" s="67" t="s">
        <v>61</v>
      </c>
    </row>
    <row r="12" spans="1:15" ht="16.5" thickBot="1">
      <c r="A12" s="61">
        <v>1411</v>
      </c>
      <c r="B12" s="16" t="s">
        <v>403</v>
      </c>
      <c r="C12" s="16"/>
      <c r="D12" s="16">
        <f>ВЕРЕСОЧ!G26+ВЕРЕСОЧ!G71+ВЕРЕСОЧ!G91+ВЕРЕСОЧ!G94+ВИБЛІ!G16+ВИБЛІ!G41+ВИБЛІ!G58+ГОРБОВЕ!G14+ГОРБОВЕ!G24+ГОРБОВЕ!G127+ГОРБОВЕ!G161+ГОРБОВЕ!G165+ДРІМАЙЛІВКА!G14+ДРІМАЙЛІВКА!G20+ДРІМАЙЛІВКА!G61+ДРІМАЙЛІВКА!G85+ДРОЗДІВКА!G25+ДРОЗДІВКА!G54+ДРОЗДІВКА!G69+ДРОЗДІВКА!G72+ДРОЗДІВКА!G76+ЖУКІВКА!G16+ЖУКІВКА!G39+ЖУКІВКА!G53+КЛАДЬКІВКА!G17+КЛАДЬКІВКА!G38+КЛАДЬКІВКА!G41+ОРЛІВКА!G23+ОРЛІВКА!G75+ОРЛІВКА!G91+'С-ДІВИЦЯ'!G16+'С-ДІВИЦЯ'!G43+'С-ДІВИЦЯ'!G72+'С-ДІВИЦЯ'!G75+ДЮСШ!G14+ЦПО!G17+ЦПО!G41+ЦПО!G51</f>
        <v>7712073.460000002</v>
      </c>
      <c r="E12" s="15" t="s">
        <v>61</v>
      </c>
      <c r="K12" s="65">
        <v>1411</v>
      </c>
      <c r="L12" s="66" t="s">
        <v>403</v>
      </c>
      <c r="M12" s="67"/>
      <c r="N12" s="67">
        <v>7712073</v>
      </c>
      <c r="O12" s="67" t="s">
        <v>61</v>
      </c>
    </row>
    <row r="13" spans="1:15" ht="16.5" thickBot="1">
      <c r="A13" s="61">
        <v>1412</v>
      </c>
      <c r="B13" s="16" t="s">
        <v>404</v>
      </c>
      <c r="C13" s="16"/>
      <c r="D13" s="16">
        <f>ВЕРЕСОЧ!G98+ВЕРЕСОЧ!G118+ВИБЛІ!G61+ВИБЛІ!G65+ГОРБОВЕ!G169+ГОРБОВЕ!G191+ДРІМАЙЛІВКА!G88+ДРІМАЙЛІВКА!G106+ДРІМАЙЛІВКА!G114+ДРОЗДІВКА!G80+ДРОЗДІВКА!G96+ЖУКІВКА!G57+ЖУКІВКА!G65+КЛАДЬКІВКА!G44+КЛАДЬКІВКА!G55+ОРЛІВКА!G96+ОРЛІВКА!G111+'С-ДІВИЦЯ'!G79+'С-ДІВИЦЯ'!G84+ДЮСШ!G21+'СПОРТ І МОЛОДЬ'!G16+ЦПО!G54+ЦПО!G65</f>
        <v>290507.24</v>
      </c>
      <c r="E13" s="15" t="s">
        <v>61</v>
      </c>
      <c r="K13" s="65">
        <v>1412</v>
      </c>
      <c r="L13" s="66" t="s">
        <v>404</v>
      </c>
      <c r="M13" s="67"/>
      <c r="N13" s="67">
        <v>290507</v>
      </c>
      <c r="O13" s="67" t="s">
        <v>61</v>
      </c>
    </row>
    <row r="14" spans="1:15" ht="16.5" thickBot="1">
      <c r="A14" s="61">
        <v>1413</v>
      </c>
      <c r="B14" s="16" t="s">
        <v>421</v>
      </c>
      <c r="C14" s="16"/>
      <c r="D14" s="16">
        <f>'С-ДІВИЦЯ'!G87</f>
        <v>0</v>
      </c>
      <c r="E14" s="15" t="s">
        <v>61</v>
      </c>
      <c r="K14" s="65">
        <v>1413</v>
      </c>
      <c r="L14" s="66" t="s">
        <v>421</v>
      </c>
      <c r="M14" s="67"/>
      <c r="N14" s="67">
        <v>0</v>
      </c>
      <c r="O14" s="67" t="s">
        <v>61</v>
      </c>
    </row>
    <row r="15" spans="1:15" ht="16.5" thickBot="1">
      <c r="A15" s="61">
        <v>1511</v>
      </c>
      <c r="B15" s="16" t="s">
        <v>405</v>
      </c>
      <c r="C15" s="16">
        <f>'[1]ЗВЕДЕНА'!$C$2</f>
        <v>705.75</v>
      </c>
      <c r="D15" s="16"/>
      <c r="E15" s="15" t="s">
        <v>425</v>
      </c>
      <c r="G15" s="16"/>
      <c r="H15" s="16"/>
      <c r="K15" s="65">
        <v>1511</v>
      </c>
      <c r="L15" s="66" t="s">
        <v>405</v>
      </c>
      <c r="M15" s="67">
        <v>706</v>
      </c>
      <c r="N15" s="67"/>
      <c r="O15" s="67" t="s">
        <v>61</v>
      </c>
    </row>
    <row r="16" spans="1:15" ht="16.5" thickBot="1">
      <c r="A16" s="61">
        <v>1512</v>
      </c>
      <c r="B16" s="16" t="s">
        <v>406</v>
      </c>
      <c r="C16" s="16">
        <f>'[1]ЗВЕДЕНА'!$C$3</f>
        <v>1064.59</v>
      </c>
      <c r="D16" s="16"/>
      <c r="E16" s="15" t="s">
        <v>425</v>
      </c>
      <c r="G16" s="16"/>
      <c r="H16" s="16"/>
      <c r="K16" s="65">
        <v>1512</v>
      </c>
      <c r="L16" s="66" t="s">
        <v>406</v>
      </c>
      <c r="M16" s="67">
        <v>1064</v>
      </c>
      <c r="N16" s="67"/>
      <c r="O16" s="67" t="s">
        <v>61</v>
      </c>
    </row>
    <row r="17" spans="1:15" ht="16.5" thickBot="1">
      <c r="A17" s="61">
        <v>1513</v>
      </c>
      <c r="B17" s="15" t="s">
        <v>407</v>
      </c>
      <c r="C17" s="16">
        <f>'[1]ЗВЕДЕНА'!$C$4</f>
        <v>68439.81999999999</v>
      </c>
      <c r="D17" s="16"/>
      <c r="E17" s="15" t="s">
        <v>425</v>
      </c>
      <c r="G17" s="16"/>
      <c r="H17" s="16"/>
      <c r="K17" s="65">
        <v>1513</v>
      </c>
      <c r="L17" s="66" t="s">
        <v>407</v>
      </c>
      <c r="M17" s="67">
        <v>68440</v>
      </c>
      <c r="N17" s="67"/>
      <c r="O17" s="67" t="s">
        <v>61</v>
      </c>
    </row>
    <row r="18" spans="1:15" ht="16.5" thickBot="1">
      <c r="A18" s="61">
        <v>1514</v>
      </c>
      <c r="B18" s="16" t="s">
        <v>408</v>
      </c>
      <c r="C18" s="37">
        <f>'[1]ЗВЕДЕНА'!$C$5</f>
        <v>197549.90000000002</v>
      </c>
      <c r="D18" s="16"/>
      <c r="E18" s="15" t="s">
        <v>425</v>
      </c>
      <c r="G18" s="37">
        <v>297487.7</v>
      </c>
      <c r="H18" s="16">
        <f>C18-G18</f>
        <v>-99937.79999999999</v>
      </c>
      <c r="K18" s="65">
        <v>1514</v>
      </c>
      <c r="L18" s="66" t="s">
        <v>408</v>
      </c>
      <c r="M18" s="67">
        <v>197550</v>
      </c>
      <c r="N18" s="67"/>
      <c r="O18" s="67" t="s">
        <v>61</v>
      </c>
    </row>
    <row r="19" spans="1:15" ht="16.5" thickBot="1">
      <c r="A19" s="61">
        <v>1515</v>
      </c>
      <c r="B19" s="15" t="s">
        <v>409</v>
      </c>
      <c r="C19" s="16">
        <f>'[1]ЗВЕДЕНА'!$C$6</f>
        <v>24673.5</v>
      </c>
      <c r="D19" s="16"/>
      <c r="E19" s="15" t="s">
        <v>425</v>
      </c>
      <c r="G19" s="16"/>
      <c r="H19" s="16"/>
      <c r="K19" s="65">
        <v>1515</v>
      </c>
      <c r="L19" s="66" t="s">
        <v>409</v>
      </c>
      <c r="M19" s="67">
        <v>24673</v>
      </c>
      <c r="N19" s="67"/>
      <c r="O19" s="67" t="s">
        <v>61</v>
      </c>
    </row>
    <row r="20" spans="1:15" ht="16.5" thickBot="1">
      <c r="A20" s="61">
        <v>1812</v>
      </c>
      <c r="B20" s="16" t="s">
        <v>410</v>
      </c>
      <c r="C20" s="37">
        <f>'[2]ЗВЕДЕНА'!$C$2+'[2]ЗВЕДЕНА'!$C$3</f>
        <v>408367.8599999999</v>
      </c>
      <c r="D20" s="16"/>
      <c r="E20" s="15" t="s">
        <v>426</v>
      </c>
      <c r="G20" s="37">
        <v>413057.6</v>
      </c>
      <c r="H20" s="16">
        <f>C20-G20</f>
        <v>-4689.740000000049</v>
      </c>
      <c r="K20" s="65">
        <v>1812</v>
      </c>
      <c r="L20" s="66" t="s">
        <v>410</v>
      </c>
      <c r="M20" s="67">
        <v>408368</v>
      </c>
      <c r="N20" s="67"/>
      <c r="O20" s="67" t="s">
        <v>61</v>
      </c>
    </row>
    <row r="21" spans="1:15" ht="16.5" thickBot="1">
      <c r="A21" s="61">
        <v>1815</v>
      </c>
      <c r="B21" s="15" t="s">
        <v>411</v>
      </c>
      <c r="C21" s="16">
        <f>'[2]ЗВЕДЕНА'!$C$4</f>
        <v>500</v>
      </c>
      <c r="D21" s="16"/>
      <c r="E21" s="15" t="s">
        <v>426</v>
      </c>
      <c r="G21" s="16"/>
      <c r="H21" s="16"/>
      <c r="K21" s="65">
        <v>1815</v>
      </c>
      <c r="L21" s="66" t="s">
        <v>411</v>
      </c>
      <c r="M21" s="67">
        <v>500</v>
      </c>
      <c r="N21" s="67"/>
      <c r="O21" s="67" t="s">
        <v>61</v>
      </c>
    </row>
    <row r="22" spans="1:15" ht="16.5" thickBot="1">
      <c r="A22" s="61">
        <v>1816</v>
      </c>
      <c r="B22" s="15" t="s">
        <v>412</v>
      </c>
      <c r="C22" s="16">
        <f>'[2]ЗВЕДЕНА'!$C$5</f>
        <v>1498.5</v>
      </c>
      <c r="D22" s="16"/>
      <c r="E22" s="15" t="s">
        <v>426</v>
      </c>
      <c r="G22" s="16"/>
      <c r="H22" s="16"/>
      <c r="K22" s="65">
        <v>1816</v>
      </c>
      <c r="L22" s="66" t="s">
        <v>412</v>
      </c>
      <c r="M22" s="67">
        <v>1498</v>
      </c>
      <c r="N22" s="67"/>
      <c r="O22" s="67" t="s">
        <v>61</v>
      </c>
    </row>
    <row r="23" spans="1:15" ht="16.5" thickBot="1">
      <c r="A23" s="61" t="s">
        <v>413</v>
      </c>
      <c r="B23" s="15" t="s">
        <v>414</v>
      </c>
      <c r="C23" s="16">
        <v>24092.75</v>
      </c>
      <c r="D23" s="16"/>
      <c r="E23" s="15" t="s">
        <v>423</v>
      </c>
      <c r="G23" s="16"/>
      <c r="H23" s="16"/>
      <c r="K23" s="65" t="s">
        <v>413</v>
      </c>
      <c r="L23" s="66" t="s">
        <v>414</v>
      </c>
      <c r="M23" s="67">
        <v>24093</v>
      </c>
      <c r="N23" s="67"/>
      <c r="O23" s="67" t="s">
        <v>423</v>
      </c>
    </row>
    <row r="24" spans="1:15" ht="16.5" thickBot="1">
      <c r="A24" s="61">
        <v>5111</v>
      </c>
      <c r="B24" s="15" t="s">
        <v>415</v>
      </c>
      <c r="C24" s="16"/>
      <c r="D24" s="16">
        <f>ВЕРЕСОЧ!H119+ВИБЛІ!H66+ГОРБОВЕ!H192+ДРІМАЙЛІВКА!H115+ДРОЗДІВКА!H97+ЖУКІВКА!H66+КЛАДЬКІВКА!H56+ОРЛІВКА!H112+'С-ДІВИЦЯ'!H88+ДЮСШ!H22+'СПОРТ І МОЛОДЬ'!H16+ЦПО!H66</f>
        <v>4639975.789999999</v>
      </c>
      <c r="E24" s="15" t="s">
        <v>61</v>
      </c>
      <c r="K24" s="65">
        <v>5111</v>
      </c>
      <c r="L24" s="66" t="s">
        <v>427</v>
      </c>
      <c r="M24" s="67"/>
      <c r="N24" s="67">
        <v>4639976</v>
      </c>
      <c r="O24" s="67" t="s">
        <v>61</v>
      </c>
    </row>
    <row r="25" spans="1:15" ht="16.5" thickBot="1">
      <c r="A25" s="61">
        <v>5511</v>
      </c>
      <c r="B25" s="15" t="s">
        <v>416</v>
      </c>
      <c r="C25" s="16"/>
      <c r="D25" s="16">
        <f>C15+C16+C17+C18+C19+C20+C21+C22+C23</f>
        <v>726892.6699999999</v>
      </c>
      <c r="E25" s="15" t="s">
        <v>424</v>
      </c>
      <c r="K25" s="65">
        <v>5511</v>
      </c>
      <c r="L25" s="66" t="s">
        <v>428</v>
      </c>
      <c r="M25" s="67"/>
      <c r="N25" s="67">
        <v>726893</v>
      </c>
      <c r="O25" s="67" t="s">
        <v>61</v>
      </c>
    </row>
    <row r="26" spans="2:15" ht="16.5" thickBot="1">
      <c r="B26" s="15" t="s">
        <v>417</v>
      </c>
      <c r="C26" s="16">
        <f>SUM(C2:C25)</f>
        <v>13369449.159999998</v>
      </c>
      <c r="D26" s="16">
        <f>SUM(D2:D25)</f>
        <v>13369449.160000002</v>
      </c>
      <c r="K26" s="65"/>
      <c r="L26" s="66" t="s">
        <v>417</v>
      </c>
      <c r="M26" s="68">
        <f>SUM(M2:M25)</f>
        <v>13369449</v>
      </c>
      <c r="N26" s="68">
        <f>SUM(N2:N25)</f>
        <v>13369449</v>
      </c>
      <c r="O26" s="67"/>
    </row>
    <row r="27" spans="3:14" ht="12.75">
      <c r="C27" s="16"/>
      <c r="D27" s="16">
        <f>C26-D26</f>
        <v>0</v>
      </c>
      <c r="N27" s="15">
        <f>M26-N26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P28"/>
  <sheetViews>
    <sheetView zoomScale="120" zoomScaleNormal="120" zoomScalePageLayoutView="0" workbookViewId="0" topLeftCell="A1">
      <selection activeCell="H24" sqref="H24"/>
    </sheetView>
  </sheetViews>
  <sheetFormatPr defaultColWidth="9.00390625" defaultRowHeight="12.75"/>
  <cols>
    <col min="1" max="1" width="8.125" style="15" bestFit="1" customWidth="1"/>
    <col min="2" max="2" width="54.25390625" style="15" bestFit="1" customWidth="1"/>
    <col min="3" max="4" width="12.00390625" style="15" bestFit="1" customWidth="1"/>
    <col min="5" max="5" width="9.625" style="15" bestFit="1" customWidth="1"/>
    <col min="6" max="6" width="9.125" style="15" customWidth="1"/>
    <col min="7" max="7" width="10.125" style="15" bestFit="1" customWidth="1"/>
    <col min="8" max="8" width="9.75390625" style="15" bestFit="1" customWidth="1"/>
    <col min="9" max="10" width="9.125" style="15" customWidth="1"/>
    <col min="11" max="11" width="13.125" style="15" bestFit="1" customWidth="1"/>
    <col min="12" max="12" width="12.25390625" style="15" bestFit="1" customWidth="1"/>
    <col min="13" max="13" width="11.625" style="15" bestFit="1" customWidth="1"/>
    <col min="14" max="14" width="8.125" style="15" customWidth="1"/>
    <col min="15" max="16" width="12.25390625" style="15" bestFit="1" customWidth="1"/>
    <col min="17" max="16384" width="9.125" style="15" customWidth="1"/>
  </cols>
  <sheetData>
    <row r="1" spans="1:16" ht="12.75">
      <c r="A1" s="15" t="s">
        <v>390</v>
      </c>
      <c r="B1" s="15" t="s">
        <v>367</v>
      </c>
      <c r="C1" s="15" t="s">
        <v>391</v>
      </c>
      <c r="D1" s="15" t="s">
        <v>392</v>
      </c>
      <c r="E1" s="15" t="s">
        <v>393</v>
      </c>
      <c r="J1" s="15" t="s">
        <v>390</v>
      </c>
      <c r="K1" s="15" t="s">
        <v>391</v>
      </c>
      <c r="L1" s="15" t="s">
        <v>392</v>
      </c>
      <c r="N1" s="15" t="s">
        <v>390</v>
      </c>
      <c r="O1" s="15" t="s">
        <v>391</v>
      </c>
      <c r="P1" s="15" t="s">
        <v>392</v>
      </c>
    </row>
    <row r="2" spans="1:16" ht="12.75">
      <c r="A2" s="15">
        <v>1011</v>
      </c>
      <c r="B2" s="15" t="s">
        <v>394</v>
      </c>
      <c r="C2" s="16">
        <f>ГОРБОВЕ!F14+ДРІМАЙЛІВКА!F14</f>
        <v>204485</v>
      </c>
      <c r="D2" s="16"/>
      <c r="E2" s="15" t="s">
        <v>61</v>
      </c>
      <c r="J2" s="15">
        <v>1011</v>
      </c>
      <c r="K2" s="16">
        <v>204485</v>
      </c>
      <c r="L2" s="16"/>
      <c r="M2" s="16"/>
      <c r="N2" s="15">
        <v>1011</v>
      </c>
      <c r="O2" s="16">
        <f>C2-K2</f>
        <v>0</v>
      </c>
      <c r="P2" s="16">
        <f>D2-L2</f>
        <v>0</v>
      </c>
    </row>
    <row r="3" spans="1:16" ht="12.75">
      <c r="A3" s="61">
        <v>1013</v>
      </c>
      <c r="B3" s="16" t="s">
        <v>395</v>
      </c>
      <c r="C3" s="16">
        <f>ВЕРЕСОЧ!F26+ВИБЛІ!F16+ГОРБОВЕ!F24+ДРІМАЙЛІВКА!F20+ДРОЗДІВКА!F25+ЖУКІВКА!F16+КЛАДЬКІВКА!F17+ОРЛІВКА!F23+'С-ДІВИЦЯ'!F16+ЦПО!F17+'[4]ЗВЕДЕНА'!$D$2</f>
        <v>10231628.149999999</v>
      </c>
      <c r="D3" s="16"/>
      <c r="E3" s="15" t="s">
        <v>61</v>
      </c>
      <c r="J3" s="61">
        <v>1013</v>
      </c>
      <c r="K3" s="16">
        <f>13187944.95</f>
        <v>13187944.95</v>
      </c>
      <c r="L3" s="16"/>
      <c r="M3" s="16"/>
      <c r="N3" s="61">
        <v>1013</v>
      </c>
      <c r="O3" s="16">
        <f>C3-K3-7169+965+366</f>
        <v>-2962154.8000000007</v>
      </c>
      <c r="P3" s="16">
        <f aca="true" t="shared" si="0" ref="P3:P26">D3-L3</f>
        <v>0</v>
      </c>
    </row>
    <row r="4" spans="1:16" ht="12.75">
      <c r="A4" s="61">
        <v>1014</v>
      </c>
      <c r="B4" s="16" t="s">
        <v>396</v>
      </c>
      <c r="C4" s="16">
        <f>ВЕРЕСОЧ!F71+ВИБЛІ!F41+ГОРБОВЕ!F127+ДРІМАЙЛІВКА!F61+ДРОЗДІВКА!F54+ЖУКІВКА!F39+КЛАДЬКІВКА!F38+ОРЛІВКА!F75+'С-ДІВИЦЯ'!F43+ДЮСШ!F14+ЦПО!F41+'[4]ЗВЕДЕНА'!$D$3</f>
        <v>2292558.0799999996</v>
      </c>
      <c r="D4" s="16"/>
      <c r="E4" s="15" t="s">
        <v>61</v>
      </c>
      <c r="J4" s="61">
        <v>1014</v>
      </c>
      <c r="K4" s="16">
        <v>2284122.63</v>
      </c>
      <c r="L4" s="16"/>
      <c r="N4" s="61">
        <v>1014</v>
      </c>
      <c r="O4" s="16">
        <f>C4-K4-7463.45-972</f>
        <v>-2.7921487344428897E-10</v>
      </c>
      <c r="P4" s="16">
        <f t="shared" si="0"/>
        <v>0</v>
      </c>
    </row>
    <row r="5" spans="1:16" ht="12.75">
      <c r="A5" s="61">
        <v>1015</v>
      </c>
      <c r="B5" s="16" t="s">
        <v>422</v>
      </c>
      <c r="C5" s="16">
        <f>'[3]ЗВЕДЕНА'!$D$2</f>
        <v>3832401.7</v>
      </c>
      <c r="D5" s="16"/>
      <c r="J5" s="61">
        <v>1015</v>
      </c>
      <c r="K5" s="16">
        <v>3808424.7</v>
      </c>
      <c r="L5" s="16"/>
      <c r="N5" s="61">
        <v>1015</v>
      </c>
      <c r="O5" s="16">
        <f>C5-K5+4940-28917</f>
        <v>0</v>
      </c>
      <c r="P5" s="16">
        <f t="shared" si="0"/>
        <v>0</v>
      </c>
    </row>
    <row r="6" spans="1:16" ht="12.75">
      <c r="A6" s="61">
        <v>1016</v>
      </c>
      <c r="B6" s="16" t="s">
        <v>397</v>
      </c>
      <c r="C6" s="16">
        <f>ВЕРЕСОЧ!F91+ВИБЛІ!F58+ГОРБОВЕ!F161+ДРІМАЙЛІВКА!F85+ДРОЗДІВКА!F69+ЖУКІВКА!F53+КЛАДЬКІВКА!F41+ОРЛІВКА!F91+'С-ДІВИЦЯ'!F72+ЦПО!F51+'[4]ЗВЕДЕНА'!$D$4</f>
        <v>147420</v>
      </c>
      <c r="D6" s="16"/>
      <c r="E6" s="15" t="s">
        <v>61</v>
      </c>
      <c r="J6" s="61">
        <v>1016</v>
      </c>
      <c r="K6" s="16">
        <v>147420</v>
      </c>
      <c r="L6" s="16"/>
      <c r="N6" s="61">
        <v>1016</v>
      </c>
      <c r="O6" s="16">
        <f aca="true" t="shared" si="1" ref="O6:O26">C6-K6</f>
        <v>0</v>
      </c>
      <c r="P6" s="16">
        <f t="shared" si="0"/>
        <v>0</v>
      </c>
    </row>
    <row r="7" spans="1:16" ht="12.75">
      <c r="A7" s="61">
        <v>1017</v>
      </c>
      <c r="B7" s="16" t="s">
        <v>398</v>
      </c>
      <c r="C7" s="16">
        <f>ВЕРЕСОЧ!F94+ГОРБОВЕ!F165+ДРОЗДІВКА!F72+'С-ДІВИЦЯ'!F75</f>
        <v>949</v>
      </c>
      <c r="D7" s="16"/>
      <c r="E7" s="15" t="s">
        <v>61</v>
      </c>
      <c r="J7" s="61">
        <v>1017</v>
      </c>
      <c r="K7" s="16">
        <v>949</v>
      </c>
      <c r="L7" s="16"/>
      <c r="N7" s="61">
        <v>1017</v>
      </c>
      <c r="O7" s="16">
        <f t="shared" si="1"/>
        <v>0</v>
      </c>
      <c r="P7" s="16">
        <f t="shared" si="0"/>
        <v>0</v>
      </c>
    </row>
    <row r="8" spans="1:16" ht="12.75">
      <c r="A8" s="61">
        <v>1018</v>
      </c>
      <c r="B8" s="16" t="s">
        <v>399</v>
      </c>
      <c r="C8" s="16">
        <f>ДРОЗДІВКА!F76+'[4]ЗВЕДЕНА'!$D$5</f>
        <v>13890.16</v>
      </c>
      <c r="D8" s="16"/>
      <c r="E8" s="15" t="s">
        <v>61</v>
      </c>
      <c r="J8" s="61">
        <v>1018</v>
      </c>
      <c r="K8" s="16">
        <v>13890.16</v>
      </c>
      <c r="L8" s="16"/>
      <c r="N8" s="61">
        <v>1018</v>
      </c>
      <c r="O8" s="16">
        <f t="shared" si="1"/>
        <v>0</v>
      </c>
      <c r="P8" s="16">
        <f t="shared" si="0"/>
        <v>0</v>
      </c>
    </row>
    <row r="9" spans="1:16" ht="12.75">
      <c r="A9" s="61">
        <v>1112</v>
      </c>
      <c r="B9" s="16" t="s">
        <v>400</v>
      </c>
      <c r="C9" s="16">
        <f>ВЕРЕСОЧ!F98+ВИБЛІ!F61+ГОРБОВЕ!F169+ДРІМАЙЛІВКА!F88+ДРОЗДІВКА!F80+ЖУКІВКА!F57+КЛАДЬКІВКА!F44+ОРЛІВКА!F96+'С-ДІВИЦЯ'!F79+ЦПО!F54+'[4]ЗВЕДЕНА'!$D$6</f>
        <v>480381.13999999996</v>
      </c>
      <c r="D9" s="16"/>
      <c r="E9" s="15" t="s">
        <v>61</v>
      </c>
      <c r="J9" s="61">
        <v>1112</v>
      </c>
      <c r="K9" s="16">
        <v>480381.14</v>
      </c>
      <c r="L9" s="16"/>
      <c r="N9" s="61">
        <v>1112</v>
      </c>
      <c r="O9" s="16">
        <f t="shared" si="1"/>
        <v>0</v>
      </c>
      <c r="P9" s="16">
        <f t="shared" si="0"/>
        <v>0</v>
      </c>
    </row>
    <row r="10" spans="1:16" ht="12.75">
      <c r="A10" s="61">
        <v>1113</v>
      </c>
      <c r="B10" s="16" t="s">
        <v>401</v>
      </c>
      <c r="C10" s="16">
        <f>ВЕРЕСОЧ!F118+ВИБЛІ!F65+ГОРБОВЕ!F191+ДРІМАЙЛІВКА!F106+ДРОЗДІВКА!F96+ЖУКІВКА!F65+КЛАДЬКІВКА!F55+ОРЛІВКА!F111+'С-ДІВИЦЯ'!F84+ЦПО!F65+'[4]ЗВЕДЕНА'!$D$7</f>
        <v>191171.01</v>
      </c>
      <c r="D10" s="16"/>
      <c r="E10" s="15" t="s">
        <v>61</v>
      </c>
      <c r="J10" s="61">
        <v>1113</v>
      </c>
      <c r="K10" s="16">
        <f>187808.01</f>
        <v>187808.01</v>
      </c>
      <c r="L10" s="16"/>
      <c r="N10" s="61">
        <v>1113</v>
      </c>
      <c r="O10" s="16">
        <f>C10-K10-2997-366</f>
        <v>0</v>
      </c>
      <c r="P10" s="16">
        <f t="shared" si="0"/>
        <v>0</v>
      </c>
    </row>
    <row r="11" spans="1:16" ht="12.75">
      <c r="A11" s="61">
        <v>1114</v>
      </c>
      <c r="B11" s="16" t="s">
        <v>402</v>
      </c>
      <c r="C11" s="16">
        <f>ДРІМАЙЛІВКА!F114+ДЮСШ!F21+'СПОРТ І МОЛОДЬ'!F16</f>
        <v>9020.5</v>
      </c>
      <c r="D11" s="16"/>
      <c r="E11" s="15" t="s">
        <v>61</v>
      </c>
      <c r="J11" s="61">
        <v>1114</v>
      </c>
      <c r="K11" s="16">
        <v>9020.5</v>
      </c>
      <c r="L11" s="16"/>
      <c r="N11" s="61">
        <v>1114</v>
      </c>
      <c r="O11" s="16">
        <f t="shared" si="1"/>
        <v>0</v>
      </c>
      <c r="P11" s="16">
        <f t="shared" si="0"/>
        <v>0</v>
      </c>
    </row>
    <row r="12" spans="1:16" ht="12.75">
      <c r="A12" s="61">
        <v>1211</v>
      </c>
      <c r="B12" s="16" t="s">
        <v>420</v>
      </c>
      <c r="C12" s="16">
        <f>'С-ДІВИЦЯ'!F87</f>
        <v>965</v>
      </c>
      <c r="D12" s="16"/>
      <c r="E12" s="15" t="s">
        <v>61</v>
      </c>
      <c r="I12" s="15">
        <v>965</v>
      </c>
      <c r="J12" s="61">
        <v>1211</v>
      </c>
      <c r="K12" s="37"/>
      <c r="L12" s="16"/>
      <c r="N12" s="61">
        <v>1211</v>
      </c>
      <c r="O12" s="16">
        <f>C12-K12-965</f>
        <v>0</v>
      </c>
      <c r="P12" s="16">
        <f t="shared" si="0"/>
        <v>0</v>
      </c>
    </row>
    <row r="13" spans="1:16" ht="12.75">
      <c r="A13" s="61">
        <v>1411</v>
      </c>
      <c r="B13" s="16" t="s">
        <v>403</v>
      </c>
      <c r="C13" s="16"/>
      <c r="D13" s="16">
        <f>ВЕРЕСОЧ!G26+ВЕРЕСОЧ!G71+ВЕРЕСОЧ!G91+ВЕРЕСОЧ!G94+ВИБЛІ!G16+ВИБЛІ!G41+ВИБЛІ!G58+ГОРБОВЕ!G14+ГОРБОВЕ!G24+ГОРБОВЕ!G127+ГОРБОВЕ!G161+ГОРБОВЕ!G165+ДРІМАЙЛІВКА!G14+ДРІМАЙЛІВКА!G20+ДРІМАЙЛІВКА!G61+ДРІМАЙЛІВКА!G85+ДРОЗДІВКА!G25+ДРОЗДІВКА!G54+ДРОЗДІВКА!G69+ДРОЗДІВКА!G72+ДРОЗДІВКА!G76+ЖУКІВКА!G16+ЖУКІВКА!G39+ЖУКІВКА!G53+КЛАДЬКІВКА!G17+КЛАДЬКІВКА!G38+КЛАДЬКІВКА!G41+ОРЛІВКА!G23+ОРЛІВКА!G75+ОРЛІВКА!G91+'С-ДІВИЦЯ'!G16+'С-ДІВИЦЯ'!G43+'С-ДІВИЦЯ'!G72+'С-ДІВИЦЯ'!G75+ДЮСШ!G14+ЦПО!G17+ЦПО!G41+ЦПО!G51+'[3]ЗВЕДЕНА'!$D$3+'[4]ЗВЕДЕНА'!$D$13</f>
        <v>9840363.040000001</v>
      </c>
      <c r="E13" s="15" t="s">
        <v>61</v>
      </c>
      <c r="J13" s="61">
        <v>1411</v>
      </c>
      <c r="K13" s="16"/>
      <c r="L13" s="16">
        <v>9807990.03</v>
      </c>
      <c r="N13" s="61">
        <v>1411</v>
      </c>
      <c r="O13" s="16">
        <f t="shared" si="1"/>
        <v>0</v>
      </c>
      <c r="P13" s="16">
        <f>D13-L13+4939-28916-435.37-792.6-7168-0.04</f>
        <v>1.6388730719740785E-09</v>
      </c>
    </row>
    <row r="14" spans="1:16" ht="12.75">
      <c r="A14" s="61">
        <v>1412</v>
      </c>
      <c r="B14" s="16" t="s">
        <v>404</v>
      </c>
      <c r="C14" s="16"/>
      <c r="D14" s="16">
        <f>ВЕРЕСОЧ!G98+ВЕРЕСОЧ!G118+ВИБЛІ!G61+ВИБЛІ!G65+ГОРБОВЕ!G169+ГОРБОВЕ!G191+ДРІМАЙЛІВКА!G88+ДРІМАЙЛІВКА!G106+ДРІМАЙЛІВКА!G114+ДРОЗДІВКА!G80+ДРОЗДІВКА!G96+ЖУКІВКА!G57+ЖУКІВКА!G65+КЛАДЬКІВКА!G44+КЛАДЬКІВКА!G55+ОРЛІВКА!G96+ОРЛІВКА!G111+'С-ДІВИЦЯ'!G79+'С-ДІВИЦЯ'!G84+ДЮСШ!G21+'СПОРТ І МОЛОДЬ'!G16+ЦПО!G54+ЦПО!G65+'[4]ЗВЕДЕНА'!$D$14</f>
        <v>340286.31</v>
      </c>
      <c r="E14" s="15" t="s">
        <v>61</v>
      </c>
      <c r="J14" s="61">
        <v>1412</v>
      </c>
      <c r="K14" s="16"/>
      <c r="L14" s="16">
        <v>338604.83</v>
      </c>
      <c r="N14" s="61">
        <v>1412</v>
      </c>
      <c r="O14" s="16">
        <f t="shared" si="1"/>
        <v>0</v>
      </c>
      <c r="P14" s="16">
        <f>D14-L14-1498.5-182.98</f>
        <v>-1.8616219676914625E-11</v>
      </c>
    </row>
    <row r="15" spans="1:16" ht="12.75">
      <c r="A15" s="61">
        <v>1413</v>
      </c>
      <c r="B15" s="16" t="s">
        <v>421</v>
      </c>
      <c r="C15" s="16"/>
      <c r="D15" s="16">
        <f>'С-ДІВИЦЯ'!G87</f>
        <v>0</v>
      </c>
      <c r="E15" s="15" t="s">
        <v>61</v>
      </c>
      <c r="J15" s="61">
        <v>1413</v>
      </c>
      <c r="K15" s="16"/>
      <c r="L15" s="37"/>
      <c r="N15" s="61">
        <v>1413</v>
      </c>
      <c r="O15" s="16">
        <f t="shared" si="1"/>
        <v>0</v>
      </c>
      <c r="P15" s="16">
        <f t="shared" si="0"/>
        <v>0</v>
      </c>
    </row>
    <row r="16" spans="1:16" ht="12.75">
      <c r="A16" s="61">
        <v>1511</v>
      </c>
      <c r="B16" s="16" t="s">
        <v>405</v>
      </c>
      <c r="C16" s="16">
        <f>'[1]ЗВЕДЕНА'!$C$2</f>
        <v>705.75</v>
      </c>
      <c r="D16" s="16"/>
      <c r="E16" s="15" t="s">
        <v>61</v>
      </c>
      <c r="G16" s="16"/>
      <c r="H16" s="16"/>
      <c r="J16" s="61">
        <v>1511</v>
      </c>
      <c r="K16" s="16">
        <v>705.75</v>
      </c>
      <c r="L16" s="16"/>
      <c r="N16" s="61">
        <v>1511</v>
      </c>
      <c r="O16" s="16">
        <f t="shared" si="1"/>
        <v>0</v>
      </c>
      <c r="P16" s="16">
        <f t="shared" si="0"/>
        <v>0</v>
      </c>
    </row>
    <row r="17" spans="1:16" ht="12.75">
      <c r="A17" s="61">
        <v>1512</v>
      </c>
      <c r="B17" s="16" t="s">
        <v>406</v>
      </c>
      <c r="C17" s="16">
        <f>'[1]ЗВЕДЕНА'!$C$3</f>
        <v>1064.59</v>
      </c>
      <c r="D17" s="16"/>
      <c r="E17" s="15" t="s">
        <v>61</v>
      </c>
      <c r="G17" s="16"/>
      <c r="H17" s="16"/>
      <c r="J17" s="61">
        <v>1512</v>
      </c>
      <c r="K17" s="16">
        <v>1064.59</v>
      </c>
      <c r="L17" s="16"/>
      <c r="N17" s="61">
        <v>1512</v>
      </c>
      <c r="O17" s="16">
        <f t="shared" si="1"/>
        <v>0</v>
      </c>
      <c r="P17" s="16">
        <f t="shared" si="0"/>
        <v>0</v>
      </c>
    </row>
    <row r="18" spans="1:16" ht="12.75">
      <c r="A18" s="61">
        <v>1513</v>
      </c>
      <c r="B18" s="15" t="s">
        <v>407</v>
      </c>
      <c r="C18" s="16">
        <f>'[1]ЗВЕДЕНА'!$C$4+'[4]ЗВЕДЕНА'!$D$8</f>
        <v>69407.65999999999</v>
      </c>
      <c r="D18" s="16"/>
      <c r="E18" s="15" t="s">
        <v>61</v>
      </c>
      <c r="G18" s="16"/>
      <c r="H18" s="16"/>
      <c r="J18" s="61">
        <v>1513</v>
      </c>
      <c r="K18" s="16">
        <v>69407.66</v>
      </c>
      <c r="L18" s="16"/>
      <c r="N18" s="61">
        <v>1513</v>
      </c>
      <c r="O18" s="16">
        <f t="shared" si="1"/>
        <v>0</v>
      </c>
      <c r="P18" s="16">
        <f t="shared" si="0"/>
        <v>0</v>
      </c>
    </row>
    <row r="19" spans="1:16" ht="12.75">
      <c r="A19" s="61">
        <v>1514</v>
      </c>
      <c r="B19" s="16" t="s">
        <v>408</v>
      </c>
      <c r="C19" s="37">
        <f>'[1]ЗВЕДЕНА'!$C$5+'[4]ЗВЕДЕНА'!$D$9</f>
        <v>203824.90000000002</v>
      </c>
      <c r="D19" s="16"/>
      <c r="E19" s="15" t="s">
        <v>61</v>
      </c>
      <c r="G19" s="37">
        <v>297487.7</v>
      </c>
      <c r="H19" s="16">
        <f>C19-G19</f>
        <v>-93662.79999999999</v>
      </c>
      <c r="J19" s="61">
        <v>1514</v>
      </c>
      <c r="K19" s="16">
        <v>303762.7</v>
      </c>
      <c r="L19" s="16"/>
      <c r="N19" s="61">
        <v>1514</v>
      </c>
      <c r="O19" s="16">
        <f t="shared" si="1"/>
        <v>-99937.79999999999</v>
      </c>
      <c r="P19" s="16">
        <f t="shared" si="0"/>
        <v>0</v>
      </c>
    </row>
    <row r="20" spans="1:16" ht="12.75">
      <c r="A20" s="61">
        <v>1515</v>
      </c>
      <c r="B20" s="15" t="s">
        <v>409</v>
      </c>
      <c r="C20" s="16">
        <f>'[1]ЗВЕДЕНА'!$C$6</f>
        <v>24673.5</v>
      </c>
      <c r="D20" s="16"/>
      <c r="E20" s="15" t="s">
        <v>61</v>
      </c>
      <c r="G20" s="16"/>
      <c r="H20" s="16"/>
      <c r="J20" s="61">
        <v>1515</v>
      </c>
      <c r="K20" s="16">
        <v>24673.5</v>
      </c>
      <c r="L20" s="16"/>
      <c r="N20" s="61">
        <v>1515</v>
      </c>
      <c r="O20" s="16">
        <f t="shared" si="1"/>
        <v>0</v>
      </c>
      <c r="P20" s="16">
        <f t="shared" si="0"/>
        <v>0</v>
      </c>
    </row>
    <row r="21" spans="1:16" ht="12.75">
      <c r="A21" s="61">
        <v>1812</v>
      </c>
      <c r="B21" s="16" t="s">
        <v>410</v>
      </c>
      <c r="C21" s="37">
        <f>'[2]ЗВЕДЕНА'!$C$2+'[2]ЗВЕДЕНА'!$C$3+'[4]ЗВЕДЕНА'!$D$10+'[4]ЗВЕДЕНА'!$D$11</f>
        <v>455213.05999999994</v>
      </c>
      <c r="D21" s="16"/>
      <c r="E21" s="15" t="s">
        <v>61</v>
      </c>
      <c r="G21" s="37">
        <v>413057.6</v>
      </c>
      <c r="H21" s="16">
        <f>C21-G21</f>
        <v>42155.45999999996</v>
      </c>
      <c r="J21" s="61">
        <v>1812</v>
      </c>
      <c r="K21" s="16">
        <v>445537.12</v>
      </c>
      <c r="L21" s="16"/>
      <c r="N21" s="61">
        <v>1812</v>
      </c>
      <c r="O21" s="16">
        <f t="shared" si="1"/>
        <v>9675.939999999944</v>
      </c>
      <c r="P21" s="16">
        <f t="shared" si="0"/>
        <v>0</v>
      </c>
    </row>
    <row r="22" spans="1:16" ht="12.75">
      <c r="A22" s="61">
        <v>1815</v>
      </c>
      <c r="B22" s="15" t="s">
        <v>411</v>
      </c>
      <c r="C22" s="16">
        <f>'[2]ЗВЕДЕНА'!$C$4</f>
        <v>500</v>
      </c>
      <c r="D22" s="16"/>
      <c r="E22" s="15" t="s">
        <v>61</v>
      </c>
      <c r="G22" s="16"/>
      <c r="H22" s="16"/>
      <c r="J22" s="61">
        <v>1815</v>
      </c>
      <c r="K22" s="16">
        <v>500</v>
      </c>
      <c r="L22" s="16"/>
      <c r="N22" s="61">
        <v>1815</v>
      </c>
      <c r="O22" s="16">
        <f t="shared" si="1"/>
        <v>0</v>
      </c>
      <c r="P22" s="16">
        <f t="shared" si="0"/>
        <v>0</v>
      </c>
    </row>
    <row r="23" spans="1:16" ht="12.75">
      <c r="A23" s="61">
        <v>1816</v>
      </c>
      <c r="B23" s="15" t="s">
        <v>412</v>
      </c>
      <c r="C23" s="16">
        <f>'[2]ЗВЕДЕНА'!$C$5+'[4]ЗВЕДЕНА'!$D$12</f>
        <v>2677.31</v>
      </c>
      <c r="D23" s="16"/>
      <c r="E23" s="15" t="s">
        <v>61</v>
      </c>
      <c r="G23" s="16"/>
      <c r="H23" s="16"/>
      <c r="J23" s="61">
        <v>1816</v>
      </c>
      <c r="K23" s="16">
        <v>2677.31</v>
      </c>
      <c r="L23" s="16"/>
      <c r="N23" s="61">
        <v>1816</v>
      </c>
      <c r="O23" s="16">
        <f t="shared" si="1"/>
        <v>0</v>
      </c>
      <c r="P23" s="16">
        <f t="shared" si="0"/>
        <v>0</v>
      </c>
    </row>
    <row r="24" spans="1:16" ht="12.75">
      <c r="A24" s="61" t="s">
        <v>413</v>
      </c>
      <c r="B24" s="15" t="s">
        <v>414</v>
      </c>
      <c r="C24" s="16">
        <v>24092.75</v>
      </c>
      <c r="D24" s="16"/>
      <c r="E24" s="15" t="s">
        <v>61</v>
      </c>
      <c r="G24" s="16"/>
      <c r="H24" s="16"/>
      <c r="J24" s="61" t="s">
        <v>413</v>
      </c>
      <c r="K24" s="16">
        <v>24092.75</v>
      </c>
      <c r="L24" s="16"/>
      <c r="N24" s="61" t="s">
        <v>413</v>
      </c>
      <c r="O24" s="16">
        <f t="shared" si="1"/>
        <v>0</v>
      </c>
      <c r="P24" s="16">
        <f t="shared" si="0"/>
        <v>0</v>
      </c>
    </row>
    <row r="25" spans="1:16" ht="12.75">
      <c r="A25" s="61">
        <v>5111</v>
      </c>
      <c r="B25" s="15" t="s">
        <v>415</v>
      </c>
      <c r="C25" s="16"/>
      <c r="D25" s="16">
        <f>ВЕРЕСОЧ!H119+ВИБЛІ!H66+ГОРБОВЕ!H192+ДРІМАЙЛІВКА!H115+ДРОЗДІВКА!H97+ЖУКІВКА!H66+КЛАДЬКІВКА!H56+ОРЛІВКА!H112+'С-ДІВИЦЯ'!H88+ДЮСШ!H22+'СПОРТ І МОЛОДЬ'!H16+ЦПО!H66+'[3]ЗВЕДЕНА'!$D$4+'[4]ЗВЕДЕНА'!$D$15</f>
        <v>7224220.389999999</v>
      </c>
      <c r="E25" s="15" t="s">
        <v>61</v>
      </c>
      <c r="J25" s="61">
        <v>5111</v>
      </c>
      <c r="K25" s="16"/>
      <c r="L25" s="16">
        <f>K2+K3+K4+K5+K6+K7+K8+K9+K10+K11+K12-L13-L14-L15</f>
        <v>10177851.23</v>
      </c>
      <c r="N25" s="61">
        <v>5111</v>
      </c>
      <c r="O25" s="16">
        <f t="shared" si="1"/>
        <v>0</v>
      </c>
      <c r="P25" s="16">
        <f>D25-L25+1-1-1</f>
        <v>-2953631.8400000017</v>
      </c>
    </row>
    <row r="26" spans="1:16" ht="12.75">
      <c r="A26" s="61">
        <v>5511</v>
      </c>
      <c r="B26" s="15" t="s">
        <v>416</v>
      </c>
      <c r="C26" s="16"/>
      <c r="D26" s="16">
        <f>'[4]ЗВЕДЕНА'!$D$16+ЗВЕДЕНА!D25</f>
        <v>782159.5199999999</v>
      </c>
      <c r="E26" s="15" t="s">
        <v>61</v>
      </c>
      <c r="J26" s="61">
        <v>5511</v>
      </c>
      <c r="K26" s="16"/>
      <c r="L26" s="16">
        <f>K16+K17+K18+K19+K20+K21+K22+K23+K24</f>
        <v>872421.3800000001</v>
      </c>
      <c r="N26" s="61">
        <v>5511</v>
      </c>
      <c r="O26" s="16">
        <f t="shared" si="1"/>
        <v>0</v>
      </c>
      <c r="P26" s="16">
        <f t="shared" si="0"/>
        <v>-90261.86000000022</v>
      </c>
    </row>
    <row r="27" spans="2:16" ht="12.75">
      <c r="B27" s="15" t="s">
        <v>417</v>
      </c>
      <c r="C27" s="16">
        <f>SUM(C2:C26)</f>
        <v>18187029.259999998</v>
      </c>
      <c r="D27" s="16">
        <f>SUM(D2:D26)</f>
        <v>18187029.26</v>
      </c>
      <c r="K27" s="16">
        <f>SUM(K2:K26)</f>
        <v>21196867.47</v>
      </c>
      <c r="L27" s="16">
        <f>SUM(L2:L26)</f>
        <v>21196867.47</v>
      </c>
      <c r="O27" s="16">
        <f>SUM(O2:O26)</f>
        <v>-3052416.660000001</v>
      </c>
      <c r="P27" s="16">
        <f>SUM(P2:P26)</f>
        <v>-3043893.7000000007</v>
      </c>
    </row>
    <row r="28" spans="3:16" ht="12.75">
      <c r="C28" s="16"/>
      <c r="D28" s="16">
        <f>C27-D27</f>
        <v>0</v>
      </c>
      <c r="P28" s="16">
        <f>O27-P27</f>
        <v>-8522.960000000428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SheetLayoutView="130" workbookViewId="0" topLeftCell="A1">
      <selection activeCell="B8" sqref="B8:G10"/>
    </sheetView>
  </sheetViews>
  <sheetFormatPr defaultColWidth="9.00390625" defaultRowHeight="12.75"/>
  <cols>
    <col min="1" max="1" width="3.75390625" style="17" customWidth="1"/>
    <col min="2" max="2" width="21.75390625" style="17" customWidth="1"/>
    <col min="3" max="3" width="12.625" style="17" customWidth="1"/>
    <col min="4" max="4" width="10.875" style="17" customWidth="1"/>
    <col min="5" max="5" width="11.125" style="17" customWidth="1"/>
    <col min="6" max="7" width="11.625" style="17" customWidth="1"/>
    <col min="8" max="8" width="23.75390625" style="17" customWidth="1"/>
    <col min="9" max="16384" width="9.125" style="17" customWidth="1"/>
  </cols>
  <sheetData>
    <row r="1" spans="1:8" ht="12.75" customHeight="1">
      <c r="A1" s="102"/>
      <c r="B1" s="102"/>
      <c r="C1" s="102"/>
      <c r="D1" s="102"/>
      <c r="E1" s="102"/>
      <c r="F1" s="102"/>
      <c r="G1" s="102" t="s">
        <v>61</v>
      </c>
      <c r="H1" s="102"/>
    </row>
    <row r="2" spans="2:8" ht="12.75" customHeight="1">
      <c r="B2" s="102"/>
      <c r="C2" s="102"/>
      <c r="D2" s="102"/>
      <c r="E2" s="102"/>
      <c r="F2" s="102"/>
      <c r="G2" s="259" t="s">
        <v>787</v>
      </c>
      <c r="H2" s="259"/>
    </row>
    <row r="3" spans="1:8" ht="12.75">
      <c r="A3" s="246"/>
      <c r="B3" s="246"/>
      <c r="C3" s="246"/>
      <c r="D3" s="246"/>
      <c r="E3" s="246"/>
      <c r="F3" s="246"/>
      <c r="G3" s="246"/>
      <c r="H3" s="246"/>
    </row>
    <row r="4" spans="1:8" ht="49.5" customHeight="1">
      <c r="A4" s="260" t="s">
        <v>777</v>
      </c>
      <c r="B4" s="260"/>
      <c r="C4" s="260"/>
      <c r="D4" s="260"/>
      <c r="E4" s="260"/>
      <c r="F4" s="260"/>
      <c r="G4" s="260"/>
      <c r="H4" s="260"/>
    </row>
    <row r="5" spans="1:8" ht="11.25" customHeight="1" thickBot="1">
      <c r="A5" s="246"/>
      <c r="B5" s="246"/>
      <c r="C5" s="246"/>
      <c r="D5" s="246"/>
      <c r="E5" s="246"/>
      <c r="F5" s="246"/>
      <c r="G5" s="246"/>
      <c r="H5" s="246"/>
    </row>
    <row r="6" spans="1:8" ht="67.5" customHeight="1" thickBot="1">
      <c r="A6" s="81" t="s">
        <v>366</v>
      </c>
      <c r="B6" s="82" t="s">
        <v>367</v>
      </c>
      <c r="C6" s="82" t="s">
        <v>372</v>
      </c>
      <c r="D6" s="82" t="s">
        <v>365</v>
      </c>
      <c r="E6" s="82" t="s">
        <v>368</v>
      </c>
      <c r="F6" s="82" t="s">
        <v>369</v>
      </c>
      <c r="G6" s="82" t="s">
        <v>370</v>
      </c>
      <c r="H6" s="83" t="s">
        <v>371</v>
      </c>
    </row>
    <row r="7" spans="1:8" ht="12.75">
      <c r="A7" s="247">
        <v>1013</v>
      </c>
      <c r="B7" s="248"/>
      <c r="C7" s="248"/>
      <c r="D7" s="248"/>
      <c r="E7" s="248"/>
      <c r="F7" s="248"/>
      <c r="G7" s="248"/>
      <c r="H7" s="249"/>
    </row>
    <row r="8" spans="1:8" ht="12.75">
      <c r="A8" s="75">
        <v>1</v>
      </c>
      <c r="B8" s="79"/>
      <c r="C8" s="76"/>
      <c r="D8" s="76"/>
      <c r="E8" s="76"/>
      <c r="F8" s="77"/>
      <c r="G8" s="77"/>
      <c r="H8" s="78">
        <f>F8-G8</f>
        <v>0</v>
      </c>
    </row>
    <row r="9" spans="1:8" ht="12.75">
      <c r="A9" s="75">
        <v>2</v>
      </c>
      <c r="B9" s="79"/>
      <c r="C9" s="76"/>
      <c r="D9" s="76"/>
      <c r="E9" s="76"/>
      <c r="F9" s="77"/>
      <c r="G9" s="77"/>
      <c r="H9" s="49">
        <f>F9-G9</f>
        <v>0</v>
      </c>
    </row>
    <row r="10" spans="1:8" ht="12.75">
      <c r="A10" s="75">
        <v>3</v>
      </c>
      <c r="B10" s="79"/>
      <c r="C10" s="76"/>
      <c r="D10" s="76"/>
      <c r="E10" s="76"/>
      <c r="F10" s="77"/>
      <c r="G10" s="77"/>
      <c r="H10" s="49">
        <f>F10-G10</f>
        <v>0</v>
      </c>
    </row>
    <row r="11" spans="1:8" ht="12.75">
      <c r="A11" s="75">
        <v>4</v>
      </c>
      <c r="B11" s="79"/>
      <c r="C11" s="76"/>
      <c r="D11" s="76"/>
      <c r="E11" s="76"/>
      <c r="F11" s="77"/>
      <c r="G11" s="77"/>
      <c r="H11" s="49">
        <f>F11-G11</f>
        <v>0</v>
      </c>
    </row>
    <row r="12" spans="1:11" ht="13.5" thickBot="1">
      <c r="A12" s="250" t="s">
        <v>776</v>
      </c>
      <c r="B12" s="251"/>
      <c r="C12" s="251"/>
      <c r="D12" s="251"/>
      <c r="E12" s="80">
        <f>SUM(E8:E11)</f>
        <v>0</v>
      </c>
      <c r="F12" s="80">
        <f>SUM(F8:F11)</f>
        <v>0</v>
      </c>
      <c r="G12" s="80">
        <f>SUM(G8:G11)</f>
        <v>0</v>
      </c>
      <c r="H12" s="167">
        <f>SUM(H8:H11)</f>
        <v>0</v>
      </c>
      <c r="K12" s="21"/>
    </row>
    <row r="13" spans="1:11" ht="13.5" thickBot="1">
      <c r="A13" s="226">
        <v>1113</v>
      </c>
      <c r="B13" s="227"/>
      <c r="C13" s="227"/>
      <c r="D13" s="227"/>
      <c r="E13" s="227"/>
      <c r="F13" s="227"/>
      <c r="G13" s="227"/>
      <c r="H13" s="228"/>
      <c r="K13" s="21"/>
    </row>
    <row r="14" spans="1:11" ht="12.75">
      <c r="A14" s="170">
        <v>1</v>
      </c>
      <c r="B14" s="171"/>
      <c r="C14" s="170"/>
      <c r="D14" s="170"/>
      <c r="E14" s="170"/>
      <c r="F14" s="170"/>
      <c r="G14" s="170"/>
      <c r="H14" s="170">
        <f>F14-G14</f>
        <v>0</v>
      </c>
      <c r="K14" s="21"/>
    </row>
    <row r="15" spans="1:11" ht="12.75">
      <c r="A15" s="173"/>
      <c r="B15" s="173"/>
      <c r="C15" s="173"/>
      <c r="D15" s="173"/>
      <c r="E15" s="172"/>
      <c r="F15" s="172"/>
      <c r="G15" s="172"/>
      <c r="H15" s="172"/>
      <c r="K15" s="21"/>
    </row>
    <row r="16" spans="1:11" ht="12.75">
      <c r="A16" s="267" t="s">
        <v>776</v>
      </c>
      <c r="B16" s="268"/>
      <c r="C16" s="268"/>
      <c r="D16" s="269"/>
      <c r="E16" s="169">
        <f>SUM(E14:E15)</f>
        <v>0</v>
      </c>
      <c r="F16" s="169">
        <f>SUM(F14:F15)</f>
        <v>0</v>
      </c>
      <c r="G16" s="169">
        <f>SUM(G14:G15)</f>
        <v>0</v>
      </c>
      <c r="H16" s="169">
        <f>SUM(H14:H15)</f>
        <v>0</v>
      </c>
      <c r="K16" s="21"/>
    </row>
    <row r="17" spans="1:8" ht="51" customHeight="1" thickBot="1">
      <c r="A17" s="270" t="s">
        <v>358</v>
      </c>
      <c r="B17" s="271"/>
      <c r="C17" s="271"/>
      <c r="D17" s="272"/>
      <c r="E17" s="101">
        <f>E12</f>
        <v>0</v>
      </c>
      <c r="F17" s="101">
        <f>F12</f>
        <v>0</v>
      </c>
      <c r="G17" s="101">
        <f>G12</f>
        <v>0</v>
      </c>
      <c r="H17" s="107">
        <f>H12</f>
        <v>0</v>
      </c>
    </row>
    <row r="18" spans="1:8" ht="13.5" thickBot="1">
      <c r="A18" s="88"/>
      <c r="B18" s="89"/>
      <c r="C18" s="89"/>
      <c r="D18" s="89"/>
      <c r="E18" s="85"/>
      <c r="F18" s="86"/>
      <c r="G18" s="86"/>
      <c r="H18" s="87"/>
    </row>
    <row r="19" spans="1:8" ht="13.5" thickBot="1">
      <c r="A19" s="88"/>
      <c r="B19" s="89">
        <v>1013</v>
      </c>
      <c r="C19" s="89"/>
      <c r="D19" s="89" t="s">
        <v>417</v>
      </c>
      <c r="E19" s="85"/>
      <c r="F19" s="86">
        <f>F17</f>
        <v>0</v>
      </c>
      <c r="G19" s="86">
        <f>G17</f>
        <v>0</v>
      </c>
      <c r="H19" s="87">
        <f>H17</f>
        <v>0</v>
      </c>
    </row>
    <row r="20" spans="1:8" ht="13.5" thickBot="1">
      <c r="A20" s="88"/>
      <c r="B20" s="89">
        <v>1014</v>
      </c>
      <c r="C20" s="89"/>
      <c r="D20" s="89" t="s">
        <v>417</v>
      </c>
      <c r="E20" s="85"/>
      <c r="F20" s="86"/>
      <c r="G20" s="86"/>
      <c r="H20" s="87"/>
    </row>
    <row r="21" spans="1:8" ht="13.5" thickBot="1">
      <c r="A21" s="88"/>
      <c r="B21" s="89">
        <v>1015</v>
      </c>
      <c r="C21" s="89"/>
      <c r="D21" s="89" t="s">
        <v>417</v>
      </c>
      <c r="E21" s="85"/>
      <c r="F21" s="86"/>
      <c r="G21" s="86"/>
      <c r="H21" s="87"/>
    </row>
    <row r="22" spans="1:8" ht="13.5" thickBot="1">
      <c r="A22" s="88"/>
      <c r="B22" s="89">
        <v>1016</v>
      </c>
      <c r="C22" s="89"/>
      <c r="D22" s="89" t="s">
        <v>417</v>
      </c>
      <c r="E22" s="85"/>
      <c r="F22" s="86"/>
      <c r="G22" s="86"/>
      <c r="H22" s="87"/>
    </row>
    <row r="23" spans="1:8" ht="13.5" thickBot="1">
      <c r="A23" s="88"/>
      <c r="B23" s="89">
        <v>1113</v>
      </c>
      <c r="C23" s="89"/>
      <c r="D23" s="89" t="s">
        <v>417</v>
      </c>
      <c r="E23" s="85"/>
      <c r="F23" s="86">
        <f>F16</f>
        <v>0</v>
      </c>
      <c r="G23" s="86">
        <f>G16</f>
        <v>0</v>
      </c>
      <c r="H23" s="86">
        <f>H16</f>
        <v>0</v>
      </c>
    </row>
    <row r="24" spans="1:8" ht="13.5" thickBot="1">
      <c r="A24" s="88"/>
      <c r="B24" s="89">
        <v>1114</v>
      </c>
      <c r="C24" s="89"/>
      <c r="D24" s="89" t="s">
        <v>417</v>
      </c>
      <c r="E24" s="85"/>
      <c r="F24" s="86"/>
      <c r="G24" s="86"/>
      <c r="H24" s="87"/>
    </row>
    <row r="25" spans="1:8" ht="18" customHeight="1" thickBot="1">
      <c r="A25" s="273" t="s">
        <v>358</v>
      </c>
      <c r="B25" s="274"/>
      <c r="C25" s="90"/>
      <c r="D25" s="89"/>
      <c r="E25" s="57"/>
      <c r="F25" s="58">
        <f>SUM(F19:F24)</f>
        <v>0</v>
      </c>
      <c r="G25" s="58">
        <f>SUM(G19:G24)</f>
        <v>0</v>
      </c>
      <c r="H25" s="59">
        <f>SUM(H19:H24)</f>
        <v>0</v>
      </c>
    </row>
    <row r="26" spans="1:8" ht="15.75" customHeight="1">
      <c r="A26" s="91"/>
      <c r="B26" s="91"/>
      <c r="C26" s="92"/>
      <c r="D26" s="92"/>
      <c r="E26" s="91"/>
      <c r="F26" s="93"/>
      <c r="G26" s="93"/>
      <c r="H26" s="93"/>
    </row>
    <row r="27" spans="1:8" ht="15.75" customHeight="1">
      <c r="A27" s="91"/>
      <c r="B27" s="91"/>
      <c r="C27" s="92"/>
      <c r="D27" s="103"/>
      <c r="E27" s="91"/>
      <c r="F27" s="93"/>
      <c r="G27" s="93"/>
      <c r="H27" s="93"/>
    </row>
    <row r="28" spans="2:5" ht="12.75">
      <c r="B28" s="21"/>
      <c r="D28" s="103"/>
      <c r="E28" s="105"/>
    </row>
    <row r="29" spans="2:8" ht="12.75">
      <c r="B29" s="17" t="s">
        <v>785</v>
      </c>
      <c r="H29" s="17" t="s">
        <v>786</v>
      </c>
    </row>
  </sheetData>
  <sheetProtection/>
  <mergeCells count="10">
    <mergeCell ref="A16:D16"/>
    <mergeCell ref="A7:H7"/>
    <mergeCell ref="A17:D17"/>
    <mergeCell ref="A25:B25"/>
    <mergeCell ref="A12:D12"/>
    <mergeCell ref="G2:H2"/>
    <mergeCell ref="A3:H3"/>
    <mergeCell ref="A4:H4"/>
    <mergeCell ref="A5:H5"/>
    <mergeCell ref="A13:H1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1"/>
  <headerFooter differentFirst="1" scaleWithDoc="0" alignWithMargins="0">
    <oddHeader>&amp;RПродовження Додатку 1</oddHeader>
    <oddFooter>&amp;R&amp;P</oddFooter>
    <firstFooter>&amp;R1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4"/>
  <sheetViews>
    <sheetView view="pageLayout" zoomScale="68" zoomScaleNormal="130" zoomScaleSheetLayoutView="130" zoomScalePageLayoutView="68" workbookViewId="0" topLeftCell="A163">
      <selection activeCell="A192" sqref="A192:B192"/>
    </sheetView>
  </sheetViews>
  <sheetFormatPr defaultColWidth="9.00390625" defaultRowHeight="12.75"/>
  <cols>
    <col min="1" max="1" width="5.125" style="17" customWidth="1"/>
    <col min="2" max="2" width="46.875" style="17" customWidth="1"/>
    <col min="3" max="3" width="12.00390625" style="17" customWidth="1"/>
    <col min="4" max="4" width="19.875" style="21" customWidth="1"/>
    <col min="5" max="16384" width="9.125" style="17" customWidth="1"/>
  </cols>
  <sheetData>
    <row r="1" spans="3:4" ht="12.75">
      <c r="C1" s="187" t="s">
        <v>425</v>
      </c>
      <c r="D1" s="187"/>
    </row>
    <row r="2" spans="1:8" ht="31.5" customHeight="1">
      <c r="A2" s="102"/>
      <c r="B2" s="102"/>
      <c r="C2" s="259" t="s">
        <v>968</v>
      </c>
      <c r="D2" s="259"/>
      <c r="E2" s="259"/>
      <c r="F2" s="259"/>
      <c r="G2" s="259"/>
      <c r="H2" s="259"/>
    </row>
    <row r="3" spans="1:8" ht="26.25" customHeight="1">
      <c r="A3" s="102"/>
      <c r="B3" s="102"/>
      <c r="C3" s="102"/>
      <c r="D3" s="188"/>
      <c r="E3" s="259"/>
      <c r="F3" s="259"/>
      <c r="G3" s="259"/>
      <c r="H3" s="259"/>
    </row>
    <row r="4" spans="1:4" ht="16.5" customHeight="1">
      <c r="A4" s="283" t="s">
        <v>779</v>
      </c>
      <c r="B4" s="283"/>
      <c r="C4" s="283"/>
      <c r="D4" s="283"/>
    </row>
    <row r="5" spans="1:4" ht="24" customHeight="1">
      <c r="A5" s="284"/>
      <c r="B5" s="284"/>
      <c r="C5" s="284"/>
      <c r="D5" s="284"/>
    </row>
    <row r="6" spans="1:4" ht="24" customHeight="1">
      <c r="A6" s="191"/>
      <c r="B6" s="191"/>
      <c r="C6" s="191"/>
      <c r="D6" s="191"/>
    </row>
    <row r="7" spans="1:4" ht="24" customHeight="1">
      <c r="A7" s="191"/>
      <c r="B7" s="204" t="s">
        <v>938</v>
      </c>
      <c r="C7" s="191"/>
      <c r="D7" s="191"/>
    </row>
    <row r="8" spans="1:4" s="199" customFormat="1" ht="19.5" customHeight="1">
      <c r="A8" s="281" t="s">
        <v>366</v>
      </c>
      <c r="B8" s="277" t="s">
        <v>367</v>
      </c>
      <c r="C8" s="277" t="s">
        <v>368</v>
      </c>
      <c r="D8" s="286" t="s">
        <v>369</v>
      </c>
    </row>
    <row r="9" spans="1:4" s="199" customFormat="1" ht="13.5" customHeight="1">
      <c r="A9" s="281"/>
      <c r="B9" s="277"/>
      <c r="C9" s="277"/>
      <c r="D9" s="286"/>
    </row>
    <row r="10" spans="1:4" s="199" customFormat="1" ht="15.75">
      <c r="A10" s="192">
        <v>1</v>
      </c>
      <c r="B10" s="192" t="s">
        <v>795</v>
      </c>
      <c r="C10" s="192">
        <v>1</v>
      </c>
      <c r="D10" s="193">
        <v>595</v>
      </c>
    </row>
    <row r="11" spans="1:4" s="199" customFormat="1" ht="15.75">
      <c r="A11" s="192">
        <v>2</v>
      </c>
      <c r="B11" s="192" t="s">
        <v>916</v>
      </c>
      <c r="C11" s="192">
        <v>1</v>
      </c>
      <c r="D11" s="193">
        <v>3724</v>
      </c>
    </row>
    <row r="12" spans="1:4" s="199" customFormat="1" ht="15.75">
      <c r="A12" s="192">
        <v>3</v>
      </c>
      <c r="B12" s="192" t="s">
        <v>917</v>
      </c>
      <c r="C12" s="192">
        <v>1</v>
      </c>
      <c r="D12" s="193">
        <v>2204</v>
      </c>
    </row>
    <row r="13" spans="1:4" s="199" customFormat="1" ht="15.75">
      <c r="A13" s="192">
        <v>4</v>
      </c>
      <c r="B13" s="192" t="s">
        <v>796</v>
      </c>
      <c r="C13" s="192">
        <v>1</v>
      </c>
      <c r="D13" s="193">
        <v>148</v>
      </c>
    </row>
    <row r="14" spans="1:4" s="199" customFormat="1" ht="15.75">
      <c r="A14" s="192">
        <v>5</v>
      </c>
      <c r="B14" s="192" t="s">
        <v>797</v>
      </c>
      <c r="C14" s="192">
        <v>1</v>
      </c>
      <c r="D14" s="193">
        <v>6394</v>
      </c>
    </row>
    <row r="15" spans="1:4" s="199" customFormat="1" ht="15.75">
      <c r="A15" s="192">
        <v>6</v>
      </c>
      <c r="B15" s="192" t="s">
        <v>799</v>
      </c>
      <c r="C15" s="192">
        <v>1</v>
      </c>
      <c r="D15" s="193">
        <v>171</v>
      </c>
    </row>
    <row r="16" spans="1:4" s="199" customFormat="1" ht="15.75">
      <c r="A16" s="192">
        <v>7</v>
      </c>
      <c r="B16" s="192" t="s">
        <v>800</v>
      </c>
      <c r="C16" s="192">
        <v>1</v>
      </c>
      <c r="D16" s="193">
        <v>523</v>
      </c>
    </row>
    <row r="17" spans="1:4" s="199" customFormat="1" ht="15.75">
      <c r="A17" s="192">
        <v>8</v>
      </c>
      <c r="B17" s="192" t="s">
        <v>918</v>
      </c>
      <c r="C17" s="192">
        <v>1</v>
      </c>
      <c r="D17" s="193">
        <v>1488</v>
      </c>
    </row>
    <row r="18" spans="1:4" s="199" customFormat="1" ht="15.75">
      <c r="A18" s="192">
        <v>9</v>
      </c>
      <c r="B18" s="192" t="s">
        <v>919</v>
      </c>
      <c r="C18" s="192">
        <v>1</v>
      </c>
      <c r="D18" s="193">
        <v>220</v>
      </c>
    </row>
    <row r="19" spans="1:4" s="199" customFormat="1" ht="15.75">
      <c r="A19" s="192">
        <v>10</v>
      </c>
      <c r="B19" s="192" t="s">
        <v>801</v>
      </c>
      <c r="C19" s="192">
        <v>1</v>
      </c>
      <c r="D19" s="193">
        <v>577</v>
      </c>
    </row>
    <row r="20" spans="1:4" s="199" customFormat="1" ht="15.75">
      <c r="A20" s="192">
        <v>11</v>
      </c>
      <c r="B20" s="192" t="s">
        <v>802</v>
      </c>
      <c r="C20" s="192">
        <v>1</v>
      </c>
      <c r="D20" s="193">
        <v>4206</v>
      </c>
    </row>
    <row r="21" spans="1:4" s="199" customFormat="1" ht="15.75" customHeight="1">
      <c r="A21" s="195">
        <v>12</v>
      </c>
      <c r="B21" s="192" t="s">
        <v>920</v>
      </c>
      <c r="C21" s="192">
        <v>1</v>
      </c>
      <c r="D21" s="193">
        <v>2057</v>
      </c>
    </row>
    <row r="22" spans="1:4" s="199" customFormat="1" ht="15.75">
      <c r="A22" s="192">
        <v>13</v>
      </c>
      <c r="B22" s="192" t="s">
        <v>803</v>
      </c>
      <c r="C22" s="192">
        <v>1</v>
      </c>
      <c r="D22" s="193">
        <v>6034</v>
      </c>
    </row>
    <row r="23" spans="1:4" s="199" customFormat="1" ht="15.75">
      <c r="A23" s="192">
        <v>14</v>
      </c>
      <c r="B23" s="192" t="s">
        <v>921</v>
      </c>
      <c r="C23" s="192">
        <v>1</v>
      </c>
      <c r="D23" s="193">
        <v>3550</v>
      </c>
    </row>
    <row r="24" spans="1:4" s="199" customFormat="1" ht="15.75">
      <c r="A24" s="192">
        <v>15</v>
      </c>
      <c r="B24" s="192" t="s">
        <v>922</v>
      </c>
      <c r="C24" s="192">
        <v>1</v>
      </c>
      <c r="D24" s="193">
        <v>1100</v>
      </c>
    </row>
    <row r="25" spans="1:4" s="199" customFormat="1" ht="15.75">
      <c r="A25" s="195">
        <v>16</v>
      </c>
      <c r="B25" s="192" t="s">
        <v>923</v>
      </c>
      <c r="C25" s="192">
        <v>1</v>
      </c>
      <c r="D25" s="193">
        <v>1100</v>
      </c>
    </row>
    <row r="26" spans="1:4" s="199" customFormat="1" ht="15.75">
      <c r="A26" s="195">
        <v>17</v>
      </c>
      <c r="B26" s="192" t="s">
        <v>924</v>
      </c>
      <c r="C26" s="192">
        <v>1</v>
      </c>
      <c r="D26" s="193">
        <v>1100</v>
      </c>
    </row>
    <row r="27" spans="1:4" s="199" customFormat="1" ht="15.75" customHeight="1">
      <c r="A27" s="192">
        <v>18</v>
      </c>
      <c r="B27" s="192" t="s">
        <v>804</v>
      </c>
      <c r="C27" s="192">
        <v>1</v>
      </c>
      <c r="D27" s="193">
        <v>1703</v>
      </c>
    </row>
    <row r="28" spans="1:4" s="199" customFormat="1" ht="18.75" customHeight="1">
      <c r="A28" s="192">
        <v>19</v>
      </c>
      <c r="B28" s="192" t="s">
        <v>925</v>
      </c>
      <c r="C28" s="192">
        <v>1</v>
      </c>
      <c r="D28" s="193">
        <v>371</v>
      </c>
    </row>
    <row r="29" spans="1:4" s="199" customFormat="1" ht="18.75" customHeight="1">
      <c r="A29" s="192">
        <v>20</v>
      </c>
      <c r="B29" s="192" t="s">
        <v>926</v>
      </c>
      <c r="C29" s="195">
        <v>1</v>
      </c>
      <c r="D29" s="193">
        <v>211</v>
      </c>
    </row>
    <row r="30" spans="1:4" s="199" customFormat="1" ht="15.75">
      <c r="A30" s="192">
        <v>21</v>
      </c>
      <c r="B30" s="192" t="s">
        <v>927</v>
      </c>
      <c r="C30" s="192">
        <v>1</v>
      </c>
      <c r="D30" s="193">
        <v>7506</v>
      </c>
    </row>
    <row r="31" spans="1:4" s="199" customFormat="1" ht="15.75">
      <c r="A31" s="195">
        <v>22</v>
      </c>
      <c r="B31" s="192" t="s">
        <v>928</v>
      </c>
      <c r="C31" s="195">
        <v>1</v>
      </c>
      <c r="D31" s="193">
        <v>12485</v>
      </c>
    </row>
    <row r="32" spans="1:4" s="199" customFormat="1" ht="15.75">
      <c r="A32" s="195">
        <v>23</v>
      </c>
      <c r="B32" s="192" t="s">
        <v>965</v>
      </c>
      <c r="C32" s="192">
        <v>1</v>
      </c>
      <c r="D32" s="193">
        <v>21431</v>
      </c>
    </row>
    <row r="33" spans="1:4" s="199" customFormat="1" ht="15.75">
      <c r="A33" s="195">
        <v>24</v>
      </c>
      <c r="B33" s="195" t="s">
        <v>929</v>
      </c>
      <c r="C33" s="192">
        <v>1</v>
      </c>
      <c r="D33" s="193">
        <v>100000</v>
      </c>
    </row>
    <row r="34" spans="1:4" s="199" customFormat="1" ht="15.75" customHeight="1">
      <c r="A34" s="195">
        <v>25</v>
      </c>
      <c r="B34" s="192" t="s">
        <v>930</v>
      </c>
      <c r="C34" s="195">
        <v>1</v>
      </c>
      <c r="D34" s="193">
        <v>24700</v>
      </c>
    </row>
    <row r="35" spans="1:4" s="199" customFormat="1" ht="15.75" customHeight="1">
      <c r="A35" s="192">
        <v>26</v>
      </c>
      <c r="B35" s="192" t="s">
        <v>931</v>
      </c>
      <c r="C35" s="195">
        <v>1</v>
      </c>
      <c r="D35" s="193">
        <v>1847</v>
      </c>
    </row>
    <row r="36" spans="1:4" s="199" customFormat="1" ht="30.75" customHeight="1">
      <c r="A36" s="195">
        <v>27</v>
      </c>
      <c r="B36" s="195" t="s">
        <v>932</v>
      </c>
      <c r="C36" s="195">
        <v>1</v>
      </c>
      <c r="D36" s="193">
        <v>5597</v>
      </c>
    </row>
    <row r="37" spans="1:4" s="199" customFormat="1" ht="15.75">
      <c r="A37" s="197">
        <v>28</v>
      </c>
      <c r="B37" s="195" t="s">
        <v>933</v>
      </c>
      <c r="C37" s="195">
        <v>1</v>
      </c>
      <c r="D37" s="193">
        <v>2964</v>
      </c>
    </row>
    <row r="38" spans="1:4" s="199" customFormat="1" ht="15.75">
      <c r="A38" s="197">
        <v>29</v>
      </c>
      <c r="B38" s="195" t="s">
        <v>934</v>
      </c>
      <c r="C38" s="197">
        <v>1</v>
      </c>
      <c r="D38" s="198">
        <v>4554</v>
      </c>
    </row>
    <row r="39" spans="1:4" s="199" customFormat="1" ht="15.75">
      <c r="A39" s="210">
        <v>30</v>
      </c>
      <c r="B39" s="211" t="s">
        <v>960</v>
      </c>
      <c r="C39" s="210">
        <v>1</v>
      </c>
      <c r="D39" s="212">
        <v>1240</v>
      </c>
    </row>
    <row r="40" spans="1:4" s="199" customFormat="1" ht="15.75">
      <c r="A40" s="210">
        <v>31</v>
      </c>
      <c r="B40" s="210" t="s">
        <v>961</v>
      </c>
      <c r="C40" s="213">
        <v>1</v>
      </c>
      <c r="D40" s="212">
        <v>3100</v>
      </c>
    </row>
    <row r="41" spans="1:4" s="199" customFormat="1" ht="15.75" customHeight="1">
      <c r="A41" s="210">
        <v>32</v>
      </c>
      <c r="B41" s="217" t="s">
        <v>798</v>
      </c>
      <c r="C41" s="217">
        <v>1</v>
      </c>
      <c r="D41" s="218">
        <v>2647</v>
      </c>
    </row>
    <row r="42" spans="1:4" s="199" customFormat="1" ht="33" customHeight="1">
      <c r="A42" s="285" t="s">
        <v>939</v>
      </c>
      <c r="B42" s="285"/>
      <c r="C42" s="285"/>
      <c r="D42" s="285"/>
    </row>
    <row r="43" spans="1:4" s="199" customFormat="1" ht="31.5">
      <c r="A43" s="189" t="s">
        <v>366</v>
      </c>
      <c r="B43" s="189" t="s">
        <v>367</v>
      </c>
      <c r="C43" s="189" t="s">
        <v>368</v>
      </c>
      <c r="D43" s="190" t="s">
        <v>805</v>
      </c>
    </row>
    <row r="44" spans="1:4" s="207" customFormat="1" ht="32.25" customHeight="1">
      <c r="A44" s="192">
        <v>1</v>
      </c>
      <c r="B44" s="192" t="s">
        <v>806</v>
      </c>
      <c r="C44" s="192">
        <v>1</v>
      </c>
      <c r="D44" s="193">
        <v>4042</v>
      </c>
    </row>
    <row r="45" spans="1:4" s="207" customFormat="1" ht="32.25" customHeight="1">
      <c r="A45" s="192">
        <v>2</v>
      </c>
      <c r="B45" s="192" t="s">
        <v>809</v>
      </c>
      <c r="C45" s="192">
        <v>1</v>
      </c>
      <c r="D45" s="193">
        <v>70</v>
      </c>
    </row>
    <row r="46" spans="1:4" s="207" customFormat="1" ht="32.25" customHeight="1">
      <c r="A46" s="192">
        <v>3</v>
      </c>
      <c r="B46" s="192" t="s">
        <v>810</v>
      </c>
      <c r="C46" s="192">
        <v>1</v>
      </c>
      <c r="D46" s="193">
        <v>66</v>
      </c>
    </row>
    <row r="47" spans="1:4" s="207" customFormat="1" ht="32.25" customHeight="1">
      <c r="A47" s="192">
        <v>4</v>
      </c>
      <c r="B47" s="192" t="s">
        <v>935</v>
      </c>
      <c r="C47" s="192">
        <v>1</v>
      </c>
      <c r="D47" s="193">
        <v>64</v>
      </c>
    </row>
    <row r="48" spans="1:4" s="199" customFormat="1" ht="15.75">
      <c r="A48" s="200"/>
      <c r="B48" s="200"/>
      <c r="C48" s="200"/>
      <c r="D48" s="201"/>
    </row>
    <row r="49" spans="1:4" s="199" customFormat="1" ht="15.75">
      <c r="A49" s="200"/>
      <c r="B49" s="287" t="s">
        <v>940</v>
      </c>
      <c r="C49" s="287"/>
      <c r="D49" s="201"/>
    </row>
    <row r="50" spans="1:4" s="199" customFormat="1" ht="15.75">
      <c r="A50" s="200"/>
      <c r="B50" s="200"/>
      <c r="C50" s="200"/>
      <c r="D50" s="201"/>
    </row>
    <row r="51" spans="1:4" s="199" customFormat="1" ht="29.25" customHeight="1">
      <c r="A51" s="195" t="s">
        <v>366</v>
      </c>
      <c r="B51" s="195" t="s">
        <v>367</v>
      </c>
      <c r="C51" s="195" t="s">
        <v>368</v>
      </c>
      <c r="D51" s="209" t="s">
        <v>805</v>
      </c>
    </row>
    <row r="52" spans="1:4" s="199" customFormat="1" ht="15.75" customHeight="1">
      <c r="A52" s="281">
        <v>1</v>
      </c>
      <c r="B52" s="281" t="s">
        <v>811</v>
      </c>
      <c r="C52" s="275">
        <v>3</v>
      </c>
      <c r="D52" s="282">
        <v>183</v>
      </c>
    </row>
    <row r="53" spans="1:4" s="199" customFormat="1" ht="15.75">
      <c r="A53" s="281"/>
      <c r="B53" s="281"/>
      <c r="C53" s="276"/>
      <c r="D53" s="282"/>
    </row>
    <row r="54" spans="1:4" s="199" customFormat="1" ht="16.5" customHeight="1">
      <c r="A54" s="192">
        <v>2</v>
      </c>
      <c r="B54" s="192" t="s">
        <v>812</v>
      </c>
      <c r="C54" s="192">
        <v>2</v>
      </c>
      <c r="D54" s="208">
        <v>158</v>
      </c>
    </row>
    <row r="55" spans="1:4" s="199" customFormat="1" ht="16.5" customHeight="1">
      <c r="A55" s="192">
        <v>3</v>
      </c>
      <c r="B55" s="192" t="s">
        <v>813</v>
      </c>
      <c r="C55" s="192">
        <v>1</v>
      </c>
      <c r="D55" s="208">
        <v>57</v>
      </c>
    </row>
    <row r="56" spans="1:4" s="199" customFormat="1" ht="16.5" customHeight="1">
      <c r="A56" s="192">
        <v>4</v>
      </c>
      <c r="B56" s="192" t="s">
        <v>814</v>
      </c>
      <c r="C56" s="192">
        <v>3</v>
      </c>
      <c r="D56" s="208">
        <v>16</v>
      </c>
    </row>
    <row r="57" spans="1:4" s="199" customFormat="1" ht="16.5" customHeight="1">
      <c r="A57" s="192">
        <v>5</v>
      </c>
      <c r="B57" s="192" t="s">
        <v>815</v>
      </c>
      <c r="C57" s="192">
        <v>3</v>
      </c>
      <c r="D57" s="208">
        <v>22</v>
      </c>
    </row>
    <row r="58" spans="1:4" s="199" customFormat="1" ht="16.5" customHeight="1">
      <c r="A58" s="192">
        <v>6</v>
      </c>
      <c r="B58" s="192" t="s">
        <v>816</v>
      </c>
      <c r="C58" s="192">
        <v>2</v>
      </c>
      <c r="D58" s="208">
        <v>252</v>
      </c>
    </row>
    <row r="59" spans="1:4" s="199" customFormat="1" ht="16.5" customHeight="1">
      <c r="A59" s="192">
        <v>7</v>
      </c>
      <c r="B59" s="192" t="s">
        <v>817</v>
      </c>
      <c r="C59" s="192">
        <v>1</v>
      </c>
      <c r="D59" s="208">
        <v>5</v>
      </c>
    </row>
    <row r="60" spans="1:4" s="199" customFormat="1" ht="16.5" customHeight="1">
      <c r="A60" s="192">
        <v>8</v>
      </c>
      <c r="B60" s="192" t="s">
        <v>818</v>
      </c>
      <c r="C60" s="192">
        <v>6</v>
      </c>
      <c r="D60" s="208">
        <v>508</v>
      </c>
    </row>
    <row r="61" spans="1:4" s="199" customFormat="1" ht="16.5" customHeight="1">
      <c r="A61" s="192">
        <v>9</v>
      </c>
      <c r="B61" s="192" t="s">
        <v>820</v>
      </c>
      <c r="C61" s="192">
        <v>2</v>
      </c>
      <c r="D61" s="208">
        <v>84</v>
      </c>
    </row>
    <row r="62" spans="1:4" s="199" customFormat="1" ht="6.75" customHeight="1">
      <c r="A62" s="281">
        <v>10</v>
      </c>
      <c r="B62" s="281" t="s">
        <v>821</v>
      </c>
      <c r="C62" s="275">
        <v>3</v>
      </c>
      <c r="D62" s="282">
        <v>3</v>
      </c>
    </row>
    <row r="63" spans="1:4" s="199" customFormat="1" ht="15.75">
      <c r="A63" s="281"/>
      <c r="B63" s="281"/>
      <c r="C63" s="276"/>
      <c r="D63" s="282"/>
    </row>
    <row r="64" spans="1:4" s="199" customFormat="1" ht="16.5" customHeight="1">
      <c r="A64" s="192">
        <v>11</v>
      </c>
      <c r="B64" s="192" t="s">
        <v>822</v>
      </c>
      <c r="C64" s="192">
        <v>5</v>
      </c>
      <c r="D64" s="208">
        <v>1059</v>
      </c>
    </row>
    <row r="65" spans="1:4" s="199" customFormat="1" ht="16.5" customHeight="1">
      <c r="A65" s="192">
        <v>12</v>
      </c>
      <c r="B65" s="192" t="s">
        <v>823</v>
      </c>
      <c r="C65" s="192">
        <v>4</v>
      </c>
      <c r="D65" s="208">
        <v>402</v>
      </c>
    </row>
    <row r="66" spans="1:4" s="199" customFormat="1" ht="16.5" customHeight="1">
      <c r="A66" s="192">
        <v>13</v>
      </c>
      <c r="B66" s="192" t="s">
        <v>824</v>
      </c>
      <c r="C66" s="192">
        <v>18</v>
      </c>
      <c r="D66" s="208">
        <v>22</v>
      </c>
    </row>
    <row r="67" spans="1:4" s="199" customFormat="1" ht="16.5" customHeight="1">
      <c r="A67" s="192">
        <v>14</v>
      </c>
      <c r="B67" s="192" t="s">
        <v>825</v>
      </c>
      <c r="C67" s="192">
        <v>11</v>
      </c>
      <c r="D67" s="208">
        <v>14</v>
      </c>
    </row>
    <row r="68" spans="1:4" s="199" customFormat="1" ht="16.5" customHeight="1">
      <c r="A68" s="192">
        <v>15</v>
      </c>
      <c r="B68" s="192" t="s">
        <v>826</v>
      </c>
      <c r="C68" s="192">
        <v>2</v>
      </c>
      <c r="D68" s="208">
        <v>5</v>
      </c>
    </row>
    <row r="69" spans="1:4" s="199" customFormat="1" ht="16.5" customHeight="1">
      <c r="A69" s="192">
        <v>16</v>
      </c>
      <c r="B69" s="192" t="s">
        <v>827</v>
      </c>
      <c r="C69" s="192">
        <v>6</v>
      </c>
      <c r="D69" s="193">
        <v>15</v>
      </c>
    </row>
    <row r="70" spans="1:4" s="199" customFormat="1" ht="15.75" customHeight="1">
      <c r="A70" s="281">
        <v>17</v>
      </c>
      <c r="B70" s="281" t="s">
        <v>828</v>
      </c>
      <c r="C70" s="275">
        <v>3</v>
      </c>
      <c r="D70" s="282">
        <v>24</v>
      </c>
    </row>
    <row r="71" spans="1:4" s="199" customFormat="1" ht="2.25" customHeight="1">
      <c r="A71" s="281"/>
      <c r="B71" s="281"/>
      <c r="C71" s="276"/>
      <c r="D71" s="282"/>
    </row>
    <row r="72" spans="1:4" s="199" customFormat="1" ht="15.75">
      <c r="A72" s="192">
        <v>18</v>
      </c>
      <c r="B72" s="192" t="s">
        <v>829</v>
      </c>
      <c r="C72" s="192">
        <v>1</v>
      </c>
      <c r="D72" s="193">
        <v>3</v>
      </c>
    </row>
    <row r="73" spans="1:4" s="199" customFormat="1" ht="16.5" customHeight="1">
      <c r="A73" s="192">
        <v>19</v>
      </c>
      <c r="B73" s="192" t="s">
        <v>830</v>
      </c>
      <c r="C73" s="192">
        <v>2</v>
      </c>
      <c r="D73" s="193">
        <v>9</v>
      </c>
    </row>
    <row r="74" spans="1:4" s="199" customFormat="1" ht="16.5" customHeight="1">
      <c r="A74" s="192">
        <v>20</v>
      </c>
      <c r="B74" s="192" t="s">
        <v>941</v>
      </c>
      <c r="C74" s="192">
        <v>13</v>
      </c>
      <c r="D74" s="193">
        <v>165</v>
      </c>
    </row>
    <row r="75" spans="1:4" s="199" customFormat="1" ht="16.5" customHeight="1">
      <c r="A75" s="192">
        <v>21</v>
      </c>
      <c r="B75" s="192" t="s">
        <v>831</v>
      </c>
      <c r="C75" s="192">
        <v>3</v>
      </c>
      <c r="D75" s="193">
        <v>66</v>
      </c>
    </row>
    <row r="76" spans="1:4" s="199" customFormat="1" ht="16.5" customHeight="1">
      <c r="A76" s="192">
        <v>22</v>
      </c>
      <c r="B76" s="192" t="s">
        <v>832</v>
      </c>
      <c r="C76" s="192">
        <v>1</v>
      </c>
      <c r="D76" s="193">
        <v>34</v>
      </c>
    </row>
    <row r="77" spans="1:4" s="199" customFormat="1" ht="16.5" customHeight="1">
      <c r="A77" s="192">
        <v>23</v>
      </c>
      <c r="B77" s="192" t="s">
        <v>936</v>
      </c>
      <c r="C77" s="192">
        <v>1</v>
      </c>
      <c r="D77" s="193">
        <v>17</v>
      </c>
    </row>
    <row r="78" spans="1:4" s="199" customFormat="1" ht="15.75">
      <c r="A78" s="195">
        <v>24</v>
      </c>
      <c r="B78" s="192" t="s">
        <v>942</v>
      </c>
      <c r="C78" s="192">
        <v>10</v>
      </c>
      <c r="D78" s="193">
        <v>679</v>
      </c>
    </row>
    <row r="79" spans="1:4" s="199" customFormat="1" ht="15.75">
      <c r="A79" s="195">
        <v>25</v>
      </c>
      <c r="B79" s="194" t="s">
        <v>834</v>
      </c>
      <c r="C79" s="194">
        <v>4</v>
      </c>
      <c r="D79" s="196">
        <v>77</v>
      </c>
    </row>
    <row r="80" spans="1:4" s="199" customFormat="1" ht="6.75" customHeight="1">
      <c r="A80" s="275">
        <v>26</v>
      </c>
      <c r="B80" s="275" t="s">
        <v>835</v>
      </c>
      <c r="C80" s="275">
        <v>3</v>
      </c>
      <c r="D80" s="279">
        <v>19</v>
      </c>
    </row>
    <row r="81" spans="1:4" s="199" customFormat="1" ht="15.75" customHeight="1">
      <c r="A81" s="276"/>
      <c r="B81" s="276"/>
      <c r="C81" s="276"/>
      <c r="D81" s="280"/>
    </row>
    <row r="82" spans="1:4" s="199" customFormat="1" ht="15.75" customHeight="1">
      <c r="A82" s="275">
        <v>27</v>
      </c>
      <c r="B82" s="281" t="s">
        <v>836</v>
      </c>
      <c r="C82" s="275">
        <v>3</v>
      </c>
      <c r="D82" s="282">
        <v>112</v>
      </c>
    </row>
    <row r="83" spans="1:4" s="199" customFormat="1" ht="15.75">
      <c r="A83" s="276"/>
      <c r="B83" s="281"/>
      <c r="C83" s="276"/>
      <c r="D83" s="282"/>
    </row>
    <row r="84" spans="1:4" s="199" customFormat="1" ht="15.75">
      <c r="A84" s="192">
        <v>28</v>
      </c>
      <c r="B84" s="192" t="s">
        <v>837</v>
      </c>
      <c r="C84" s="192">
        <v>2</v>
      </c>
      <c r="D84" s="193">
        <v>255</v>
      </c>
    </row>
    <row r="85" spans="1:4" s="199" customFormat="1" ht="15.75">
      <c r="A85" s="192">
        <v>29</v>
      </c>
      <c r="B85" s="192" t="s">
        <v>838</v>
      </c>
      <c r="C85" s="192">
        <v>2</v>
      </c>
      <c r="D85" s="193">
        <v>16</v>
      </c>
    </row>
    <row r="86" spans="1:4" s="199" customFormat="1" ht="15.75">
      <c r="A86" s="192">
        <v>30</v>
      </c>
      <c r="B86" s="192" t="s">
        <v>839</v>
      </c>
      <c r="C86" s="192">
        <v>2</v>
      </c>
      <c r="D86" s="193">
        <v>213</v>
      </c>
    </row>
    <row r="87" spans="1:4" s="199" customFormat="1" ht="9.75" customHeight="1">
      <c r="A87" s="281">
        <v>31</v>
      </c>
      <c r="B87" s="281" t="s">
        <v>840</v>
      </c>
      <c r="C87" s="275">
        <v>3</v>
      </c>
      <c r="D87" s="282">
        <v>15</v>
      </c>
    </row>
    <row r="88" spans="1:4" s="199" customFormat="1" ht="15.75">
      <c r="A88" s="281"/>
      <c r="B88" s="281"/>
      <c r="C88" s="276"/>
      <c r="D88" s="282"/>
    </row>
    <row r="89" spans="1:4" s="199" customFormat="1" ht="18.75" customHeight="1">
      <c r="A89" s="192">
        <v>32</v>
      </c>
      <c r="B89" s="192" t="s">
        <v>841</v>
      </c>
      <c r="C89" s="192">
        <v>1</v>
      </c>
      <c r="D89" s="193">
        <v>92</v>
      </c>
    </row>
    <row r="90" spans="1:4" s="199" customFormat="1" ht="15.75">
      <c r="A90" s="192">
        <v>33</v>
      </c>
      <c r="B90" s="192" t="s">
        <v>842</v>
      </c>
      <c r="C90" s="192">
        <v>1</v>
      </c>
      <c r="D90" s="193" t="s">
        <v>843</v>
      </c>
    </row>
    <row r="91" spans="1:4" s="199" customFormat="1" ht="15.75">
      <c r="A91" s="192">
        <v>34</v>
      </c>
      <c r="B91" s="192" t="s">
        <v>844</v>
      </c>
      <c r="C91" s="192">
        <v>2</v>
      </c>
      <c r="D91" s="193">
        <v>840</v>
      </c>
    </row>
    <row r="92" spans="1:4" s="199" customFormat="1" ht="15.75">
      <c r="A92" s="192">
        <v>35</v>
      </c>
      <c r="B92" s="192" t="s">
        <v>817</v>
      </c>
      <c r="C92" s="192">
        <v>3</v>
      </c>
      <c r="D92" s="193">
        <v>27</v>
      </c>
    </row>
    <row r="93" spans="1:4" s="199" customFormat="1" ht="15.75">
      <c r="A93" s="192">
        <v>36</v>
      </c>
      <c r="B93" s="192" t="s">
        <v>845</v>
      </c>
      <c r="C93" s="192">
        <v>35</v>
      </c>
      <c r="D93" s="193">
        <v>313</v>
      </c>
    </row>
    <row r="94" spans="1:4" s="199" customFormat="1" ht="15.75">
      <c r="A94" s="192">
        <v>37</v>
      </c>
      <c r="B94" s="192" t="s">
        <v>943</v>
      </c>
      <c r="C94" s="192">
        <v>14</v>
      </c>
      <c r="D94" s="193">
        <v>128</v>
      </c>
    </row>
    <row r="95" spans="1:4" s="199" customFormat="1" ht="15.75">
      <c r="A95" s="192">
        <v>38</v>
      </c>
      <c r="B95" s="192" t="s">
        <v>846</v>
      </c>
      <c r="C95" s="192">
        <v>2</v>
      </c>
      <c r="D95" s="193">
        <v>111</v>
      </c>
    </row>
    <row r="96" spans="1:4" s="199" customFormat="1" ht="15.75">
      <c r="A96" s="281">
        <v>39</v>
      </c>
      <c r="B96" s="275" t="s">
        <v>944</v>
      </c>
      <c r="C96" s="281">
        <v>20</v>
      </c>
      <c r="D96" s="282">
        <v>185</v>
      </c>
    </row>
    <row r="97" spans="1:4" s="199" customFormat="1" ht="4.5" customHeight="1">
      <c r="A97" s="281"/>
      <c r="B97" s="276"/>
      <c r="C97" s="281"/>
      <c r="D97" s="282"/>
    </row>
    <row r="98" spans="1:4" s="199" customFormat="1" ht="15.75">
      <c r="A98" s="192">
        <v>40</v>
      </c>
      <c r="B98" s="192" t="s">
        <v>847</v>
      </c>
      <c r="C98" s="192">
        <v>7</v>
      </c>
      <c r="D98" s="193">
        <v>60</v>
      </c>
    </row>
    <row r="99" spans="1:4" s="199" customFormat="1" ht="6.75" customHeight="1">
      <c r="A99" s="281">
        <v>41</v>
      </c>
      <c r="B99" s="281" t="s">
        <v>848</v>
      </c>
      <c r="C99" s="275">
        <v>3</v>
      </c>
      <c r="D99" s="282">
        <v>119</v>
      </c>
    </row>
    <row r="100" spans="1:4" s="199" customFormat="1" ht="13.5" customHeight="1">
      <c r="A100" s="281"/>
      <c r="B100" s="281"/>
      <c r="C100" s="276"/>
      <c r="D100" s="282"/>
    </row>
    <row r="101" spans="1:4" s="199" customFormat="1" ht="15.75">
      <c r="A101" s="192">
        <v>42</v>
      </c>
      <c r="B101" s="192" t="s">
        <v>849</v>
      </c>
      <c r="C101" s="192">
        <v>4</v>
      </c>
      <c r="D101" s="193">
        <v>298</v>
      </c>
    </row>
    <row r="102" spans="1:4" s="199" customFormat="1" ht="15.75">
      <c r="A102" s="192">
        <v>43</v>
      </c>
      <c r="B102" s="192" t="s">
        <v>850</v>
      </c>
      <c r="C102" s="192">
        <v>17</v>
      </c>
      <c r="D102" s="193">
        <v>137</v>
      </c>
    </row>
    <row r="103" spans="1:4" s="199" customFormat="1" ht="15.75">
      <c r="A103" s="192">
        <v>44</v>
      </c>
      <c r="B103" s="192" t="s">
        <v>851</v>
      </c>
      <c r="C103" s="195">
        <v>1</v>
      </c>
      <c r="D103" s="193">
        <v>300</v>
      </c>
    </row>
    <row r="104" spans="1:4" s="199" customFormat="1" ht="15.75">
      <c r="A104" s="192">
        <v>45</v>
      </c>
      <c r="B104" s="192" t="s">
        <v>852</v>
      </c>
      <c r="C104" s="192">
        <v>5</v>
      </c>
      <c r="D104" s="193">
        <v>348</v>
      </c>
    </row>
    <row r="105" spans="1:4" s="199" customFormat="1" ht="15.75">
      <c r="A105" s="192">
        <v>46</v>
      </c>
      <c r="B105" s="192" t="s">
        <v>853</v>
      </c>
      <c r="C105" s="195">
        <v>3</v>
      </c>
      <c r="D105" s="193">
        <v>153</v>
      </c>
    </row>
    <row r="106" spans="1:4" s="199" customFormat="1" ht="15.75">
      <c r="A106" s="192">
        <v>47</v>
      </c>
      <c r="B106" s="192" t="s">
        <v>854</v>
      </c>
      <c r="C106" s="192">
        <v>1</v>
      </c>
      <c r="D106" s="193">
        <v>1212</v>
      </c>
    </row>
    <row r="107" spans="1:4" s="199" customFormat="1" ht="15.75">
      <c r="A107" s="192">
        <v>48</v>
      </c>
      <c r="B107" s="215" t="s">
        <v>945</v>
      </c>
      <c r="C107" s="194">
        <v>1</v>
      </c>
      <c r="D107" s="193">
        <v>39</v>
      </c>
    </row>
    <row r="108" spans="1:4" s="199" customFormat="1" ht="3" customHeight="1">
      <c r="A108" s="281">
        <v>49</v>
      </c>
      <c r="B108" s="275" t="s">
        <v>946</v>
      </c>
      <c r="C108" s="275">
        <v>2</v>
      </c>
      <c r="D108" s="279">
        <v>396</v>
      </c>
    </row>
    <row r="109" spans="1:4" s="199" customFormat="1" ht="15.75">
      <c r="A109" s="281"/>
      <c r="B109" s="276"/>
      <c r="C109" s="276"/>
      <c r="D109" s="280"/>
    </row>
    <row r="110" spans="1:4" s="199" customFormat="1" ht="15.75">
      <c r="A110" s="192">
        <v>50</v>
      </c>
      <c r="B110" s="192" t="s">
        <v>855</v>
      </c>
      <c r="C110" s="194">
        <v>1</v>
      </c>
      <c r="D110" s="193">
        <v>73</v>
      </c>
    </row>
    <row r="111" spans="1:4" s="199" customFormat="1" ht="15.75">
      <c r="A111" s="192">
        <v>51</v>
      </c>
      <c r="B111" s="192" t="s">
        <v>856</v>
      </c>
      <c r="C111" s="192">
        <v>10</v>
      </c>
      <c r="D111" s="193">
        <v>310</v>
      </c>
    </row>
    <row r="112" spans="1:4" s="199" customFormat="1" ht="15.75">
      <c r="A112" s="192">
        <v>52</v>
      </c>
      <c r="B112" s="192" t="s">
        <v>857</v>
      </c>
      <c r="C112" s="192">
        <v>6</v>
      </c>
      <c r="D112" s="193">
        <v>145</v>
      </c>
    </row>
    <row r="113" spans="1:4" s="199" customFormat="1" ht="15.75">
      <c r="A113" s="192">
        <v>53</v>
      </c>
      <c r="B113" s="195" t="s">
        <v>858</v>
      </c>
      <c r="C113" s="192">
        <v>1</v>
      </c>
      <c r="D113" s="193">
        <v>551</v>
      </c>
    </row>
    <row r="114" spans="1:4" s="199" customFormat="1" ht="15.75">
      <c r="A114" s="192">
        <v>54</v>
      </c>
      <c r="B114" s="195" t="s">
        <v>859</v>
      </c>
      <c r="C114" s="192">
        <v>1</v>
      </c>
      <c r="D114" s="193">
        <v>365</v>
      </c>
    </row>
    <row r="115" spans="1:4" s="199" customFormat="1" ht="15.75">
      <c r="A115" s="192">
        <v>55</v>
      </c>
      <c r="B115" s="192" t="s">
        <v>860</v>
      </c>
      <c r="C115" s="192">
        <v>1</v>
      </c>
      <c r="D115" s="193">
        <v>270</v>
      </c>
    </row>
    <row r="116" spans="1:4" s="199" customFormat="1" ht="15.75">
      <c r="A116" s="192">
        <v>56</v>
      </c>
      <c r="B116" s="192" t="s">
        <v>861</v>
      </c>
      <c r="C116" s="192">
        <v>1</v>
      </c>
      <c r="D116" s="193">
        <v>14</v>
      </c>
    </row>
    <row r="117" spans="1:4" s="199" customFormat="1" ht="15.75">
      <c r="A117" s="192">
        <v>57</v>
      </c>
      <c r="B117" s="192" t="s">
        <v>862</v>
      </c>
      <c r="C117" s="192">
        <v>1</v>
      </c>
      <c r="D117" s="193">
        <v>25</v>
      </c>
    </row>
    <row r="118" spans="1:4" s="199" customFormat="1" ht="15.75">
      <c r="A118" s="192">
        <v>58</v>
      </c>
      <c r="B118" s="192" t="s">
        <v>947</v>
      </c>
      <c r="C118" s="192">
        <v>1</v>
      </c>
      <c r="D118" s="193">
        <v>49</v>
      </c>
    </row>
    <row r="119" spans="1:4" s="199" customFormat="1" ht="16.5" customHeight="1">
      <c r="A119" s="192">
        <v>59</v>
      </c>
      <c r="B119" s="192" t="s">
        <v>863</v>
      </c>
      <c r="C119" s="192">
        <v>3</v>
      </c>
      <c r="D119" s="193">
        <v>173</v>
      </c>
    </row>
    <row r="120" spans="1:4" s="199" customFormat="1" ht="16.5" customHeight="1">
      <c r="A120" s="192">
        <v>60</v>
      </c>
      <c r="B120" s="192" t="s">
        <v>864</v>
      </c>
      <c r="C120" s="192">
        <v>4</v>
      </c>
      <c r="D120" s="193">
        <v>268</v>
      </c>
    </row>
    <row r="121" spans="1:4" s="199" customFormat="1" ht="12.75" customHeight="1">
      <c r="A121" s="192">
        <v>61</v>
      </c>
      <c r="B121" s="192" t="s">
        <v>966</v>
      </c>
      <c r="C121" s="192">
        <v>3</v>
      </c>
      <c r="D121" s="193" t="s">
        <v>865</v>
      </c>
    </row>
    <row r="122" spans="1:4" s="199" customFormat="1" ht="13.5" customHeight="1">
      <c r="A122" s="192">
        <v>62</v>
      </c>
      <c r="B122" s="192" t="s">
        <v>866</v>
      </c>
      <c r="C122" s="192">
        <v>40</v>
      </c>
      <c r="D122" s="193">
        <v>535</v>
      </c>
    </row>
    <row r="123" spans="1:4" s="199" customFormat="1" ht="15.75" customHeight="1">
      <c r="A123" s="192">
        <v>63</v>
      </c>
      <c r="B123" s="192" t="s">
        <v>867</v>
      </c>
      <c r="C123" s="192">
        <v>10</v>
      </c>
      <c r="D123" s="193">
        <v>204</v>
      </c>
    </row>
    <row r="124" spans="1:4" s="199" customFormat="1" ht="15.75">
      <c r="A124" s="192">
        <v>64</v>
      </c>
      <c r="B124" s="192" t="s">
        <v>948</v>
      </c>
      <c r="C124" s="192">
        <v>2</v>
      </c>
      <c r="D124" s="193">
        <v>22</v>
      </c>
    </row>
    <row r="125" spans="1:4" s="199" customFormat="1" ht="15.75" customHeight="1">
      <c r="A125" s="192">
        <v>65</v>
      </c>
      <c r="B125" s="192" t="s">
        <v>868</v>
      </c>
      <c r="C125" s="192">
        <v>1</v>
      </c>
      <c r="D125" s="193">
        <v>12</v>
      </c>
    </row>
    <row r="126" spans="1:4" s="199" customFormat="1" ht="15.75">
      <c r="A126" s="192">
        <v>66</v>
      </c>
      <c r="B126" s="192" t="s">
        <v>869</v>
      </c>
      <c r="C126" s="192">
        <v>1</v>
      </c>
      <c r="D126" s="193">
        <v>31</v>
      </c>
    </row>
    <row r="127" spans="1:4" s="199" customFormat="1" ht="6.75" customHeight="1">
      <c r="A127" s="281">
        <v>67</v>
      </c>
      <c r="B127" s="275" t="s">
        <v>949</v>
      </c>
      <c r="C127" s="281">
        <v>1</v>
      </c>
      <c r="D127" s="282" t="s">
        <v>833</v>
      </c>
    </row>
    <row r="128" spans="1:4" s="199" customFormat="1" ht="16.5" customHeight="1">
      <c r="A128" s="281"/>
      <c r="B128" s="276"/>
      <c r="C128" s="281"/>
      <c r="D128" s="282"/>
    </row>
    <row r="129" spans="1:4" s="199" customFormat="1" ht="16.5" customHeight="1">
      <c r="A129" s="192">
        <v>68</v>
      </c>
      <c r="B129" s="192" t="s">
        <v>950</v>
      </c>
      <c r="C129" s="192">
        <v>4</v>
      </c>
      <c r="D129" s="193">
        <v>29</v>
      </c>
    </row>
    <row r="130" spans="1:4" s="199" customFormat="1" ht="15.75" customHeight="1">
      <c r="A130" s="192">
        <v>69</v>
      </c>
      <c r="B130" s="192" t="s">
        <v>870</v>
      </c>
      <c r="C130" s="192">
        <v>1</v>
      </c>
      <c r="D130" s="193">
        <v>250</v>
      </c>
    </row>
    <row r="131" spans="1:4" s="199" customFormat="1" ht="15.75">
      <c r="A131" s="192">
        <v>70</v>
      </c>
      <c r="B131" s="192" t="s">
        <v>871</v>
      </c>
      <c r="C131" s="192">
        <v>11</v>
      </c>
      <c r="D131" s="193">
        <v>221</v>
      </c>
    </row>
    <row r="132" spans="1:4" s="199" customFormat="1" ht="7.5" customHeight="1">
      <c r="A132" s="281">
        <v>71</v>
      </c>
      <c r="B132" s="281" t="s">
        <v>872</v>
      </c>
      <c r="C132" s="275">
        <v>3</v>
      </c>
      <c r="D132" s="282">
        <v>78</v>
      </c>
    </row>
    <row r="133" spans="1:4" s="199" customFormat="1" ht="12.75" customHeight="1">
      <c r="A133" s="281"/>
      <c r="B133" s="281"/>
      <c r="C133" s="276"/>
      <c r="D133" s="282"/>
    </row>
    <row r="134" spans="1:4" s="199" customFormat="1" ht="16.5" customHeight="1">
      <c r="A134" s="192">
        <v>72</v>
      </c>
      <c r="B134" s="192" t="s">
        <v>873</v>
      </c>
      <c r="C134" s="192">
        <v>1</v>
      </c>
      <c r="D134" s="193">
        <v>41</v>
      </c>
    </row>
    <row r="135" spans="1:4" s="199" customFormat="1" ht="16.5" customHeight="1">
      <c r="A135" s="192">
        <v>73</v>
      </c>
      <c r="B135" s="192" t="s">
        <v>834</v>
      </c>
      <c r="C135" s="192">
        <v>8</v>
      </c>
      <c r="D135" s="193">
        <v>227.56</v>
      </c>
    </row>
    <row r="136" spans="1:4" s="199" customFormat="1" ht="32.25" customHeight="1">
      <c r="A136" s="192">
        <v>74</v>
      </c>
      <c r="B136" s="192" t="s">
        <v>874</v>
      </c>
      <c r="C136" s="192">
        <v>4</v>
      </c>
      <c r="D136" s="193">
        <v>210</v>
      </c>
    </row>
    <row r="137" spans="1:4" s="199" customFormat="1" ht="15.75">
      <c r="A137" s="192">
        <v>75</v>
      </c>
      <c r="B137" s="192" t="s">
        <v>875</v>
      </c>
      <c r="C137" s="192">
        <v>1</v>
      </c>
      <c r="D137" s="193">
        <v>1163</v>
      </c>
    </row>
    <row r="138" spans="1:4" s="199" customFormat="1" ht="16.5" customHeight="1">
      <c r="A138" s="192">
        <v>76</v>
      </c>
      <c r="B138" s="192" t="s">
        <v>790</v>
      </c>
      <c r="C138" s="192">
        <v>1</v>
      </c>
      <c r="D138" s="193">
        <v>90</v>
      </c>
    </row>
    <row r="139" spans="1:4" s="199" customFormat="1" ht="3.75" customHeight="1">
      <c r="A139" s="281">
        <v>77</v>
      </c>
      <c r="B139" s="281" t="s">
        <v>876</v>
      </c>
      <c r="C139" s="275">
        <v>1</v>
      </c>
      <c r="D139" s="282">
        <v>72</v>
      </c>
    </row>
    <row r="140" spans="1:4" s="199" customFormat="1" ht="16.5" customHeight="1">
      <c r="A140" s="281"/>
      <c r="B140" s="281"/>
      <c r="C140" s="276"/>
      <c r="D140" s="282"/>
    </row>
    <row r="141" spans="1:4" s="199" customFormat="1" ht="15.75">
      <c r="A141" s="195">
        <v>78</v>
      </c>
      <c r="B141" s="195" t="s">
        <v>838</v>
      </c>
      <c r="C141" s="192">
        <v>5</v>
      </c>
      <c r="D141" s="193">
        <v>36</v>
      </c>
    </row>
    <row r="142" spans="1:4" s="199" customFormat="1" ht="16.5" customHeight="1">
      <c r="A142" s="275">
        <v>79</v>
      </c>
      <c r="B142" s="281" t="s">
        <v>951</v>
      </c>
      <c r="C142" s="281">
        <v>15</v>
      </c>
      <c r="D142" s="282">
        <v>202</v>
      </c>
    </row>
    <row r="143" spans="1:4" s="199" customFormat="1" ht="15.75" customHeight="1">
      <c r="A143" s="276"/>
      <c r="B143" s="281"/>
      <c r="C143" s="281"/>
      <c r="D143" s="282"/>
    </row>
    <row r="144" spans="1:4" s="199" customFormat="1" ht="15.75">
      <c r="A144" s="192">
        <v>80</v>
      </c>
      <c r="B144" s="192" t="s">
        <v>877</v>
      </c>
      <c r="C144" s="192">
        <v>11</v>
      </c>
      <c r="D144" s="193">
        <v>1057</v>
      </c>
    </row>
    <row r="145" spans="1:4" s="199" customFormat="1" ht="21.75" customHeight="1">
      <c r="A145" s="192">
        <v>81</v>
      </c>
      <c r="B145" s="192" t="s">
        <v>878</v>
      </c>
      <c r="C145" s="192">
        <v>19</v>
      </c>
      <c r="D145" s="193">
        <v>103</v>
      </c>
    </row>
    <row r="146" spans="1:4" s="199" customFormat="1" ht="15.75" customHeight="1">
      <c r="A146" s="192">
        <v>82</v>
      </c>
      <c r="B146" s="192" t="s">
        <v>879</v>
      </c>
      <c r="C146" s="192">
        <v>1</v>
      </c>
      <c r="D146" s="193">
        <v>149</v>
      </c>
    </row>
    <row r="147" spans="1:4" s="199" customFormat="1" ht="15.75">
      <c r="A147" s="192">
        <v>83</v>
      </c>
      <c r="B147" s="192" t="s">
        <v>880</v>
      </c>
      <c r="C147" s="192">
        <v>1</v>
      </c>
      <c r="D147" s="193">
        <v>198</v>
      </c>
    </row>
    <row r="148" spans="1:4" s="199" customFormat="1" ht="16.5" customHeight="1">
      <c r="A148" s="192">
        <v>84</v>
      </c>
      <c r="B148" s="192" t="s">
        <v>880</v>
      </c>
      <c r="C148" s="192">
        <v>4</v>
      </c>
      <c r="D148" s="193">
        <v>792</v>
      </c>
    </row>
    <row r="149" spans="1:4" s="199" customFormat="1" ht="16.5" customHeight="1">
      <c r="A149" s="192">
        <v>85</v>
      </c>
      <c r="B149" s="192" t="s">
        <v>882</v>
      </c>
      <c r="C149" s="192">
        <v>5</v>
      </c>
      <c r="D149" s="193">
        <v>890</v>
      </c>
    </row>
    <row r="150" spans="1:4" s="199" customFormat="1" ht="16.5" customHeight="1">
      <c r="A150" s="192">
        <v>86</v>
      </c>
      <c r="B150" s="192" t="s">
        <v>883</v>
      </c>
      <c r="C150" s="192">
        <v>6</v>
      </c>
      <c r="D150" s="193">
        <v>78</v>
      </c>
    </row>
    <row r="151" spans="1:4" s="199" customFormat="1" ht="16.5" customHeight="1">
      <c r="A151" s="192">
        <v>87</v>
      </c>
      <c r="B151" s="192" t="s">
        <v>884</v>
      </c>
      <c r="C151" s="192">
        <v>2</v>
      </c>
      <c r="D151" s="193">
        <v>27.5</v>
      </c>
    </row>
    <row r="152" spans="1:4" s="199" customFormat="1" ht="15.75" customHeight="1">
      <c r="A152" s="192">
        <v>88</v>
      </c>
      <c r="B152" s="192" t="s">
        <v>885</v>
      </c>
      <c r="C152" s="192">
        <v>2</v>
      </c>
      <c r="D152" s="193">
        <v>60</v>
      </c>
    </row>
    <row r="153" spans="1:4" s="199" customFormat="1" ht="15.75">
      <c r="A153" s="192">
        <v>89</v>
      </c>
      <c r="B153" s="192" t="s">
        <v>886</v>
      </c>
      <c r="C153" s="192">
        <v>2</v>
      </c>
      <c r="D153" s="193">
        <v>89</v>
      </c>
    </row>
    <row r="154" spans="1:4" s="199" customFormat="1" ht="15.75">
      <c r="A154" s="192">
        <v>90</v>
      </c>
      <c r="B154" s="192" t="s">
        <v>952</v>
      </c>
      <c r="C154" s="192">
        <v>1</v>
      </c>
      <c r="D154" s="193">
        <v>287</v>
      </c>
    </row>
    <row r="155" spans="1:4" s="199" customFormat="1" ht="15.75">
      <c r="A155" s="192">
        <v>91</v>
      </c>
      <c r="B155" s="192" t="s">
        <v>887</v>
      </c>
      <c r="C155" s="192">
        <v>1</v>
      </c>
      <c r="D155" s="193">
        <v>33</v>
      </c>
    </row>
    <row r="156" spans="1:4" s="199" customFormat="1" ht="15.75">
      <c r="A156" s="192">
        <v>92</v>
      </c>
      <c r="B156" s="192" t="s">
        <v>953</v>
      </c>
      <c r="C156" s="192">
        <v>1</v>
      </c>
      <c r="D156" s="193">
        <v>258</v>
      </c>
    </row>
    <row r="157" spans="1:4" s="199" customFormat="1" ht="15.75">
      <c r="A157" s="192">
        <v>93</v>
      </c>
      <c r="B157" s="192" t="s">
        <v>888</v>
      </c>
      <c r="C157" s="192">
        <v>1</v>
      </c>
      <c r="D157" s="193">
        <v>414</v>
      </c>
    </row>
    <row r="158" spans="1:4" s="199" customFormat="1" ht="15.75">
      <c r="A158" s="192">
        <v>94</v>
      </c>
      <c r="B158" s="192" t="s">
        <v>889</v>
      </c>
      <c r="C158" s="192">
        <v>1</v>
      </c>
      <c r="D158" s="193">
        <v>19</v>
      </c>
    </row>
    <row r="159" spans="1:4" s="199" customFormat="1" ht="15.75">
      <c r="A159" s="192">
        <v>95</v>
      </c>
      <c r="B159" s="192" t="s">
        <v>890</v>
      </c>
      <c r="C159" s="192">
        <v>3</v>
      </c>
      <c r="D159" s="193">
        <v>38</v>
      </c>
    </row>
    <row r="160" spans="1:4" s="199" customFormat="1" ht="15.75">
      <c r="A160" s="192">
        <v>96</v>
      </c>
      <c r="B160" s="192" t="s">
        <v>891</v>
      </c>
      <c r="C160" s="192">
        <v>1</v>
      </c>
      <c r="D160" s="193">
        <v>12</v>
      </c>
    </row>
    <row r="161" spans="1:4" s="199" customFormat="1" ht="15.75">
      <c r="A161" s="192">
        <v>97</v>
      </c>
      <c r="B161" s="192" t="s">
        <v>892</v>
      </c>
      <c r="C161" s="192">
        <v>1</v>
      </c>
      <c r="D161" s="193">
        <v>97</v>
      </c>
    </row>
    <row r="162" spans="1:4" s="199" customFormat="1" ht="15.75">
      <c r="A162" s="192">
        <v>98</v>
      </c>
      <c r="B162" s="192" t="s">
        <v>893</v>
      </c>
      <c r="C162" s="192">
        <v>1</v>
      </c>
      <c r="D162" s="193">
        <v>57</v>
      </c>
    </row>
    <row r="163" spans="1:4" s="199" customFormat="1" ht="15.75">
      <c r="A163" s="192">
        <v>99</v>
      </c>
      <c r="B163" s="192" t="s">
        <v>954</v>
      </c>
      <c r="C163" s="192">
        <v>1</v>
      </c>
      <c r="D163" s="193">
        <v>40</v>
      </c>
    </row>
    <row r="164" spans="1:4" s="199" customFormat="1" ht="15.75">
      <c r="A164" s="192">
        <v>100</v>
      </c>
      <c r="B164" s="192" t="s">
        <v>896</v>
      </c>
      <c r="C164" s="192">
        <v>2</v>
      </c>
      <c r="D164" s="193">
        <v>18</v>
      </c>
    </row>
    <row r="165" spans="1:4" s="199" customFormat="1" ht="15.75">
      <c r="A165" s="192">
        <v>101</v>
      </c>
      <c r="B165" s="192" t="s">
        <v>897</v>
      </c>
      <c r="C165" s="192">
        <v>2</v>
      </c>
      <c r="D165" s="193">
        <v>232</v>
      </c>
    </row>
    <row r="166" spans="1:4" s="199" customFormat="1" ht="15.75">
      <c r="A166" s="192">
        <v>102</v>
      </c>
      <c r="B166" s="192" t="s">
        <v>937</v>
      </c>
      <c r="C166" s="192">
        <v>1</v>
      </c>
      <c r="D166" s="193">
        <v>500</v>
      </c>
    </row>
    <row r="167" spans="1:4" s="199" customFormat="1" ht="15.75">
      <c r="A167" s="192">
        <v>103</v>
      </c>
      <c r="B167" s="192" t="s">
        <v>898</v>
      </c>
      <c r="C167" s="192">
        <v>1</v>
      </c>
      <c r="D167" s="193">
        <v>47</v>
      </c>
    </row>
    <row r="168" spans="1:4" s="199" customFormat="1" ht="16.5" customHeight="1">
      <c r="A168" s="192">
        <v>104</v>
      </c>
      <c r="B168" s="192" t="s">
        <v>899</v>
      </c>
      <c r="C168" s="192">
        <v>1</v>
      </c>
      <c r="D168" s="193">
        <v>118</v>
      </c>
    </row>
    <row r="169" spans="1:4" s="199" customFormat="1" ht="15.75">
      <c r="A169" s="195">
        <v>105</v>
      </c>
      <c r="B169" s="192" t="s">
        <v>900</v>
      </c>
      <c r="C169" s="192">
        <v>5</v>
      </c>
      <c r="D169" s="193">
        <v>588</v>
      </c>
    </row>
    <row r="170" spans="1:4" s="199" customFormat="1" ht="15.75">
      <c r="A170" s="192">
        <v>106</v>
      </c>
      <c r="B170" s="192" t="s">
        <v>790</v>
      </c>
      <c r="C170" s="192">
        <v>1</v>
      </c>
      <c r="D170" s="193">
        <v>33</v>
      </c>
    </row>
    <row r="171" spans="1:11" s="199" customFormat="1" ht="15.75">
      <c r="A171" s="192">
        <v>107</v>
      </c>
      <c r="B171" s="192" t="s">
        <v>653</v>
      </c>
      <c r="C171" s="192">
        <v>1</v>
      </c>
      <c r="D171" s="193">
        <v>105</v>
      </c>
      <c r="F171" s="221"/>
      <c r="G171" s="221"/>
      <c r="H171" s="221"/>
      <c r="I171" s="221"/>
      <c r="J171" s="221"/>
      <c r="K171" s="221"/>
    </row>
    <row r="172" spans="1:11" s="199" customFormat="1" ht="15.75">
      <c r="A172" s="192">
        <v>108</v>
      </c>
      <c r="B172" s="192" t="s">
        <v>903</v>
      </c>
      <c r="C172" s="192">
        <v>1</v>
      </c>
      <c r="D172" s="193">
        <v>98</v>
      </c>
      <c r="F172" s="221"/>
      <c r="G172" s="221"/>
      <c r="H172" s="221"/>
      <c r="I172" s="221"/>
      <c r="J172" s="221"/>
      <c r="K172" s="221"/>
    </row>
    <row r="173" spans="1:11" s="199" customFormat="1" ht="18" customHeight="1">
      <c r="A173" s="210">
        <v>109</v>
      </c>
      <c r="B173" s="219" t="s">
        <v>967</v>
      </c>
      <c r="C173" s="219">
        <v>2</v>
      </c>
      <c r="D173" s="220">
        <v>396</v>
      </c>
      <c r="F173" s="222"/>
      <c r="G173" s="223"/>
      <c r="H173" s="223"/>
      <c r="I173" s="223"/>
      <c r="J173" s="223"/>
      <c r="K173" s="221"/>
    </row>
    <row r="174" spans="1:11" s="199" customFormat="1" ht="15.75">
      <c r="A174" s="210">
        <v>109</v>
      </c>
      <c r="B174" s="213" t="s">
        <v>962</v>
      </c>
      <c r="C174" s="213">
        <v>1</v>
      </c>
      <c r="D174" s="214">
        <v>100</v>
      </c>
      <c r="F174" s="221"/>
      <c r="G174" s="221"/>
      <c r="H174" s="221"/>
      <c r="I174" s="221"/>
      <c r="J174" s="221"/>
      <c r="K174" s="221"/>
    </row>
    <row r="175" spans="1:11" s="199" customFormat="1" ht="15.75">
      <c r="A175" s="210">
        <v>110</v>
      </c>
      <c r="B175" s="213" t="s">
        <v>963</v>
      </c>
      <c r="C175" s="213">
        <v>1</v>
      </c>
      <c r="D175" s="214">
        <v>50</v>
      </c>
      <c r="F175" s="221"/>
      <c r="G175" s="221"/>
      <c r="H175" s="221"/>
      <c r="I175" s="221"/>
      <c r="J175" s="221"/>
      <c r="K175" s="221"/>
    </row>
    <row r="176" spans="1:11" s="199" customFormat="1" ht="22.5" customHeight="1">
      <c r="A176" s="200"/>
      <c r="B176" s="202" t="s">
        <v>904</v>
      </c>
      <c r="C176" s="200"/>
      <c r="D176" s="201"/>
      <c r="F176" s="221"/>
      <c r="G176" s="221"/>
      <c r="H176" s="221"/>
      <c r="I176" s="221"/>
      <c r="J176" s="221"/>
      <c r="K176" s="221"/>
    </row>
    <row r="177" spans="1:11" s="199" customFormat="1" ht="15.75">
      <c r="A177" s="275" t="s">
        <v>905</v>
      </c>
      <c r="B177" s="275" t="s">
        <v>367</v>
      </c>
      <c r="C177" s="275" t="s">
        <v>368</v>
      </c>
      <c r="D177" s="288" t="s">
        <v>805</v>
      </c>
      <c r="F177" s="221"/>
      <c r="G177" s="221"/>
      <c r="H177" s="221"/>
      <c r="I177" s="221"/>
      <c r="J177" s="221"/>
      <c r="K177" s="221"/>
    </row>
    <row r="178" spans="1:4" s="199" customFormat="1" ht="15.75">
      <c r="A178" s="276"/>
      <c r="B178" s="276"/>
      <c r="C178" s="276"/>
      <c r="D178" s="289"/>
    </row>
    <row r="179" spans="1:4" s="199" customFormat="1" ht="15.75">
      <c r="A179" s="192">
        <v>1</v>
      </c>
      <c r="B179" s="192" t="s">
        <v>906</v>
      </c>
      <c r="C179" s="193">
        <v>211</v>
      </c>
      <c r="D179" s="192">
        <v>80.88</v>
      </c>
    </row>
    <row r="180" spans="1:4" s="199" customFormat="1" ht="15.75">
      <c r="A180" s="192">
        <v>2</v>
      </c>
      <c r="B180" s="192" t="s">
        <v>907</v>
      </c>
      <c r="C180" s="193">
        <v>586</v>
      </c>
      <c r="D180" s="192">
        <v>78.01</v>
      </c>
    </row>
    <row r="181" spans="1:4" s="199" customFormat="1" ht="15.75">
      <c r="A181" s="195">
        <v>3</v>
      </c>
      <c r="B181" s="192" t="s">
        <v>908</v>
      </c>
      <c r="C181" s="193">
        <v>947</v>
      </c>
      <c r="D181" s="192">
        <v>90</v>
      </c>
    </row>
    <row r="182" spans="1:4" s="199" customFormat="1" ht="15.75">
      <c r="A182" s="195">
        <v>4</v>
      </c>
      <c r="B182" s="195" t="s">
        <v>909</v>
      </c>
      <c r="C182" s="209">
        <v>1117</v>
      </c>
      <c r="D182" s="195" t="s">
        <v>955</v>
      </c>
    </row>
    <row r="183" spans="1:4" s="199" customFormat="1" ht="15.75">
      <c r="A183" s="195">
        <v>5</v>
      </c>
      <c r="B183" s="195" t="s">
        <v>910</v>
      </c>
      <c r="C183" s="209">
        <v>5</v>
      </c>
      <c r="D183" s="192">
        <v>60</v>
      </c>
    </row>
    <row r="184" spans="1:4" s="199" customFormat="1" ht="15.75">
      <c r="A184" s="192">
        <v>6</v>
      </c>
      <c r="B184" s="192" t="s">
        <v>911</v>
      </c>
      <c r="C184" s="193">
        <v>6</v>
      </c>
      <c r="D184" s="192">
        <v>72</v>
      </c>
    </row>
    <row r="185" spans="1:4" s="199" customFormat="1" ht="15.75">
      <c r="A185" s="195">
        <v>7</v>
      </c>
      <c r="B185" s="195" t="s">
        <v>912</v>
      </c>
      <c r="C185" s="209">
        <v>1234</v>
      </c>
      <c r="D185" s="195">
        <v>2225.17</v>
      </c>
    </row>
    <row r="186" spans="1:4" s="199" customFormat="1" ht="15.75">
      <c r="A186" s="192">
        <v>8</v>
      </c>
      <c r="B186" s="192" t="s">
        <v>913</v>
      </c>
      <c r="C186" s="193">
        <v>1</v>
      </c>
      <c r="D186" s="192">
        <v>179</v>
      </c>
    </row>
    <row r="187" spans="1:4" s="199" customFormat="1" ht="15.75">
      <c r="A187" s="195">
        <v>9</v>
      </c>
      <c r="B187" s="195" t="s">
        <v>914</v>
      </c>
      <c r="C187" s="193">
        <v>2</v>
      </c>
      <c r="D187" s="195">
        <v>521.45</v>
      </c>
    </row>
    <row r="188" spans="1:4" s="199" customFormat="1" ht="15.75">
      <c r="A188" s="192">
        <v>10</v>
      </c>
      <c r="B188" s="195" t="s">
        <v>915</v>
      </c>
      <c r="C188" s="209">
        <v>157</v>
      </c>
      <c r="D188" s="195">
        <v>188.4</v>
      </c>
    </row>
    <row r="189" spans="1:4" s="199" customFormat="1" ht="15.75">
      <c r="A189" s="200"/>
      <c r="B189" s="200"/>
      <c r="C189" s="200"/>
      <c r="D189" s="201"/>
    </row>
    <row r="190" spans="1:4" s="199" customFormat="1" ht="15.75">
      <c r="A190" s="200"/>
      <c r="B190" s="200"/>
      <c r="C190" s="200"/>
      <c r="D190" s="201"/>
    </row>
    <row r="191" spans="1:4" s="199" customFormat="1" ht="15.75">
      <c r="A191" s="290" t="s">
        <v>969</v>
      </c>
      <c r="B191" s="290"/>
      <c r="C191" s="278" t="s">
        <v>958</v>
      </c>
      <c r="D191" s="278"/>
    </row>
    <row r="192" spans="1:5" s="199" customFormat="1" ht="15.75">
      <c r="A192" s="290" t="s">
        <v>959</v>
      </c>
      <c r="B192" s="290"/>
      <c r="C192" s="216"/>
      <c r="D192" s="216"/>
      <c r="E192" s="216"/>
    </row>
    <row r="193" s="199" customFormat="1" ht="15.75">
      <c r="D193" s="203"/>
    </row>
    <row r="194" s="199" customFormat="1" ht="15.75">
      <c r="D194" s="203"/>
    </row>
  </sheetData>
  <sheetProtection/>
  <mergeCells count="71">
    <mergeCell ref="C132:C133"/>
    <mergeCell ref="B62:B63"/>
    <mergeCell ref="A142:A143"/>
    <mergeCell ref="D177:D178"/>
    <mergeCell ref="A191:B191"/>
    <mergeCell ref="A192:B192"/>
    <mergeCell ref="A177:A178"/>
    <mergeCell ref="D132:D133"/>
    <mergeCell ref="A139:A140"/>
    <mergeCell ref="B139:B140"/>
    <mergeCell ref="D139:D140"/>
    <mergeCell ref="A70:A71"/>
    <mergeCell ref="B49:C49"/>
    <mergeCell ref="C70:C71"/>
    <mergeCell ref="B96:B97"/>
    <mergeCell ref="C99:C100"/>
    <mergeCell ref="A108:A109"/>
    <mergeCell ref="B108:B109"/>
    <mergeCell ref="C108:C109"/>
    <mergeCell ref="B80:B81"/>
    <mergeCell ref="B52:B53"/>
    <mergeCell ref="C127:C128"/>
    <mergeCell ref="D8:D9"/>
    <mergeCell ref="A8:A9"/>
    <mergeCell ref="C8:C9"/>
    <mergeCell ref="D108:D109"/>
    <mergeCell ref="B127:B128"/>
    <mergeCell ref="A52:A53"/>
    <mergeCell ref="D52:D53"/>
    <mergeCell ref="A62:A63"/>
    <mergeCell ref="D62:D63"/>
    <mergeCell ref="C87:C88"/>
    <mergeCell ref="A127:A128"/>
    <mergeCell ref="D70:D71"/>
    <mergeCell ref="D96:D97"/>
    <mergeCell ref="A99:A100"/>
    <mergeCell ref="B99:B100"/>
    <mergeCell ref="D99:D100"/>
    <mergeCell ref="C80:C81"/>
    <mergeCell ref="C82:C83"/>
    <mergeCell ref="B70:B71"/>
    <mergeCell ref="G2:H2"/>
    <mergeCell ref="G3:H3"/>
    <mergeCell ref="A42:D42"/>
    <mergeCell ref="E2:F2"/>
    <mergeCell ref="E3:F3"/>
    <mergeCell ref="C139:C140"/>
    <mergeCell ref="A132:A133"/>
    <mergeCell ref="B132:B133"/>
    <mergeCell ref="A87:A88"/>
    <mergeCell ref="B87:B88"/>
    <mergeCell ref="C191:D191"/>
    <mergeCell ref="D80:D81"/>
    <mergeCell ref="B142:B143"/>
    <mergeCell ref="C142:C143"/>
    <mergeCell ref="D142:D143"/>
    <mergeCell ref="D127:D128"/>
    <mergeCell ref="B82:B83"/>
    <mergeCell ref="D82:D83"/>
    <mergeCell ref="D87:D88"/>
    <mergeCell ref="C96:C97"/>
    <mergeCell ref="B177:B178"/>
    <mergeCell ref="C177:C178"/>
    <mergeCell ref="A80:A81"/>
    <mergeCell ref="B8:B9"/>
    <mergeCell ref="C2:D2"/>
    <mergeCell ref="C62:C63"/>
    <mergeCell ref="C52:C53"/>
    <mergeCell ref="A82:A83"/>
    <mergeCell ref="A4:D5"/>
    <mergeCell ref="A96:A97"/>
  </mergeCells>
  <printOptions/>
  <pageMargins left="0.7452083333333334" right="0.3937007874015748" top="0.3937007874015748" bottom="0.3937007874015748" header="0" footer="0"/>
  <pageSetup horizontalDpi="600" verticalDpi="600" orientation="portrait" paperSize="9" scale="98" r:id="rId1"/>
  <headerFooter scaleWithDoc="0" alignWithMargins="0">
    <firstFooter>&amp;R1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zoomScalePageLayoutView="0" workbookViewId="0" topLeftCell="A4">
      <selection activeCell="D13" sqref="D13"/>
    </sheetView>
  </sheetViews>
  <sheetFormatPr defaultColWidth="9.00390625" defaultRowHeight="12.75"/>
  <cols>
    <col min="2" max="2" width="17.00390625" style="0" customWidth="1"/>
    <col min="4" max="4" width="11.125" style="0" customWidth="1"/>
    <col min="5" max="5" width="12.25390625" style="0" customWidth="1"/>
    <col min="6" max="6" width="15.625" style="0" customWidth="1"/>
    <col min="7" max="7" width="16.375" style="0" customWidth="1"/>
    <col min="8" max="8" width="27.375" style="0" customWidth="1"/>
  </cols>
  <sheetData>
    <row r="1" spans="1:8" ht="12.75">
      <c r="A1" s="102"/>
      <c r="B1" s="102"/>
      <c r="C1" s="102"/>
      <c r="D1" s="102"/>
      <c r="E1" s="102"/>
      <c r="F1" s="102"/>
      <c r="G1" s="259" t="s">
        <v>784</v>
      </c>
      <c r="H1" s="259"/>
    </row>
    <row r="2" spans="1:8" ht="12.75">
      <c r="A2" s="102"/>
      <c r="B2" s="102"/>
      <c r="C2" s="102"/>
      <c r="D2" s="102"/>
      <c r="E2" s="102"/>
      <c r="F2" s="102"/>
      <c r="G2" s="259" t="s">
        <v>793</v>
      </c>
      <c r="H2" s="259"/>
    </row>
    <row r="3" spans="1:8" ht="12.75">
      <c r="A3" s="246"/>
      <c r="B3" s="246"/>
      <c r="C3" s="246"/>
      <c r="D3" s="246"/>
      <c r="E3" s="246"/>
      <c r="F3" s="246"/>
      <c r="G3" s="246"/>
      <c r="H3" s="246"/>
    </row>
    <row r="4" spans="1:8" ht="123" customHeight="1">
      <c r="A4" s="260" t="s">
        <v>794</v>
      </c>
      <c r="B4" s="260"/>
      <c r="C4" s="260"/>
      <c r="D4" s="260"/>
      <c r="E4" s="260"/>
      <c r="F4" s="260"/>
      <c r="G4" s="260"/>
      <c r="H4" s="260"/>
    </row>
    <row r="5" spans="1:8" ht="21" customHeight="1" thickBot="1">
      <c r="A5" s="246"/>
      <c r="B5" s="246"/>
      <c r="C5" s="246"/>
      <c r="D5" s="246"/>
      <c r="E5" s="246"/>
      <c r="F5" s="246"/>
      <c r="G5" s="246"/>
      <c r="H5" s="246"/>
    </row>
    <row r="6" spans="1:8" ht="63.75">
      <c r="A6" s="81" t="s">
        <v>366</v>
      </c>
      <c r="B6" s="82" t="s">
        <v>367</v>
      </c>
      <c r="C6" s="82" t="s">
        <v>372</v>
      </c>
      <c r="D6" s="82" t="s">
        <v>365</v>
      </c>
      <c r="E6" s="82" t="s">
        <v>368</v>
      </c>
      <c r="F6" s="82" t="s">
        <v>369</v>
      </c>
      <c r="G6" s="82" t="s">
        <v>370</v>
      </c>
      <c r="H6" s="83" t="s">
        <v>371</v>
      </c>
    </row>
    <row r="7" spans="1:8" ht="12.75">
      <c r="A7" s="293">
        <v>1014</v>
      </c>
      <c r="B7" s="294"/>
      <c r="C7" s="294"/>
      <c r="D7" s="294"/>
      <c r="E7" s="294"/>
      <c r="F7" s="294"/>
      <c r="G7" s="294"/>
      <c r="H7" s="295"/>
    </row>
    <row r="8" spans="1:8" ht="15.75" customHeight="1">
      <c r="A8" s="47">
        <v>1</v>
      </c>
      <c r="B8" s="36" t="s">
        <v>788</v>
      </c>
      <c r="C8" s="5">
        <v>2011</v>
      </c>
      <c r="D8" s="5">
        <v>1014008</v>
      </c>
      <c r="E8" s="5">
        <v>1</v>
      </c>
      <c r="F8" s="11">
        <v>1240</v>
      </c>
      <c r="G8" s="11">
        <v>1240</v>
      </c>
      <c r="H8" s="49">
        <f>F8-G8</f>
        <v>0</v>
      </c>
    </row>
    <row r="9" spans="1:8" ht="19.5" customHeight="1">
      <c r="A9" s="47">
        <v>2</v>
      </c>
      <c r="B9" s="25" t="s">
        <v>789</v>
      </c>
      <c r="C9" s="1">
        <v>2011</v>
      </c>
      <c r="D9" s="1">
        <v>10140009</v>
      </c>
      <c r="E9" s="1">
        <v>1</v>
      </c>
      <c r="F9" s="11">
        <v>3100</v>
      </c>
      <c r="G9" s="11">
        <v>3100</v>
      </c>
      <c r="H9" s="49">
        <f>F9-G9</f>
        <v>0</v>
      </c>
    </row>
    <row r="10" spans="1:8" ht="12.75">
      <c r="A10" s="296" t="s">
        <v>776</v>
      </c>
      <c r="B10" s="297"/>
      <c r="C10" s="297"/>
      <c r="D10" s="297"/>
      <c r="E10" s="169">
        <f>SUM(E8:E9)</f>
        <v>2</v>
      </c>
      <c r="F10" s="177">
        <f>SUM(F8:F9)</f>
        <v>4340</v>
      </c>
      <c r="G10" s="177">
        <f>SUM(G8:G9)</f>
        <v>4340</v>
      </c>
      <c r="H10" s="183">
        <f>SUM(H8:H9)</f>
        <v>0</v>
      </c>
    </row>
    <row r="11" spans="1:8" ht="12.75">
      <c r="A11" s="293">
        <v>1113</v>
      </c>
      <c r="B11" s="294"/>
      <c r="C11" s="294"/>
      <c r="D11" s="294"/>
      <c r="E11" s="294"/>
      <c r="F11" s="294"/>
      <c r="G11" s="294"/>
      <c r="H11" s="295"/>
    </row>
    <row r="12" spans="1:8" ht="12.75">
      <c r="A12" s="50">
        <v>1</v>
      </c>
      <c r="B12" s="12" t="s">
        <v>791</v>
      </c>
      <c r="C12" s="1">
        <v>2007</v>
      </c>
      <c r="D12" s="1">
        <v>1113046</v>
      </c>
      <c r="E12" s="1">
        <v>1</v>
      </c>
      <c r="F12" s="13">
        <v>100</v>
      </c>
      <c r="G12" s="13">
        <v>50</v>
      </c>
      <c r="H12" s="51">
        <f>F12-G12</f>
        <v>50</v>
      </c>
    </row>
    <row r="13" spans="1:8" ht="12.75">
      <c r="A13" s="50">
        <v>2</v>
      </c>
      <c r="B13" s="12" t="s">
        <v>792</v>
      </c>
      <c r="C13" s="1">
        <v>2007</v>
      </c>
      <c r="D13" s="1">
        <v>1113048</v>
      </c>
      <c r="E13" s="1">
        <v>1</v>
      </c>
      <c r="F13" s="13">
        <v>50</v>
      </c>
      <c r="G13" s="13">
        <v>25</v>
      </c>
      <c r="H13" s="51">
        <f>F13-G13</f>
        <v>25</v>
      </c>
    </row>
    <row r="14" spans="1:8" ht="12.75">
      <c r="A14" s="296" t="s">
        <v>776</v>
      </c>
      <c r="B14" s="297"/>
      <c r="C14" s="297"/>
      <c r="D14" s="297"/>
      <c r="E14" s="169">
        <f>SUM(E12:E13)</f>
        <v>2</v>
      </c>
      <c r="F14" s="175">
        <f>SUM(F12:F13)</f>
        <v>150</v>
      </c>
      <c r="G14" s="175">
        <f>SUM(G12:G13)</f>
        <v>75</v>
      </c>
      <c r="H14" s="184">
        <f>SUM(H12:H13)</f>
        <v>75</v>
      </c>
    </row>
    <row r="15" spans="1:8" ht="12.75">
      <c r="A15" s="298" t="s">
        <v>358</v>
      </c>
      <c r="B15" s="299"/>
      <c r="C15" s="299"/>
      <c r="D15" s="299"/>
      <c r="E15" s="112">
        <f>E10+E14</f>
        <v>4</v>
      </c>
      <c r="F15" s="113">
        <f>F10+F14</f>
        <v>4490</v>
      </c>
      <c r="G15" s="113">
        <f>G10+G14</f>
        <v>4415</v>
      </c>
      <c r="H15" s="114">
        <f>H10+H14</f>
        <v>75</v>
      </c>
    </row>
    <row r="16" spans="1:8" ht="12.75">
      <c r="A16" s="185"/>
      <c r="B16" s="182"/>
      <c r="C16" s="182"/>
      <c r="D16" s="182"/>
      <c r="E16" s="143"/>
      <c r="F16" s="174"/>
      <c r="G16" s="174"/>
      <c r="H16" s="186"/>
    </row>
    <row r="17" spans="1:8" ht="12.75">
      <c r="A17" s="185"/>
      <c r="B17" s="182">
        <v>1014</v>
      </c>
      <c r="C17" s="182"/>
      <c r="D17" s="182" t="s">
        <v>417</v>
      </c>
      <c r="E17" s="143"/>
      <c r="F17" s="174">
        <f>F10</f>
        <v>4340</v>
      </c>
      <c r="G17" s="174">
        <f>G10</f>
        <v>4340</v>
      </c>
      <c r="H17" s="186">
        <f>H10</f>
        <v>0</v>
      </c>
    </row>
    <row r="18" spans="1:8" ht="12.75">
      <c r="A18" s="185"/>
      <c r="B18" s="182">
        <v>1113</v>
      </c>
      <c r="C18" s="182"/>
      <c r="D18" s="182" t="s">
        <v>417</v>
      </c>
      <c r="E18" s="143"/>
      <c r="F18" s="174">
        <f>F14</f>
        <v>150</v>
      </c>
      <c r="G18" s="174">
        <f>G14</f>
        <v>75</v>
      </c>
      <c r="H18" s="186">
        <f>H14</f>
        <v>75</v>
      </c>
    </row>
    <row r="19" spans="1:8" ht="13.5" thickBot="1">
      <c r="A19" s="291" t="s">
        <v>358</v>
      </c>
      <c r="B19" s="292"/>
      <c r="C19" s="176"/>
      <c r="D19" s="176"/>
      <c r="E19" s="44"/>
      <c r="F19" s="45">
        <f>SUM(F17:F18)</f>
        <v>4490</v>
      </c>
      <c r="G19" s="45">
        <f>SUM(G17:G18)</f>
        <v>4415</v>
      </c>
      <c r="H19" s="46">
        <f>SUM(H17:H18)</f>
        <v>75</v>
      </c>
    </row>
    <row r="20" spans="1:8" ht="12.75">
      <c r="A20" s="91"/>
      <c r="B20" s="91"/>
      <c r="C20" s="92"/>
      <c r="D20" s="92"/>
      <c r="E20" s="91"/>
      <c r="F20" s="93"/>
      <c r="G20" s="93"/>
      <c r="H20" s="93"/>
    </row>
    <row r="21" spans="1:8" ht="12.75">
      <c r="A21" s="91"/>
      <c r="B21" s="178"/>
      <c r="C21" s="179"/>
      <c r="D21" s="180"/>
      <c r="E21" s="178"/>
      <c r="F21" s="181"/>
      <c r="G21" s="181"/>
      <c r="H21" s="181"/>
    </row>
    <row r="22" spans="1:8" ht="12.75">
      <c r="A22" s="17"/>
      <c r="B22" s="21"/>
      <c r="C22" s="105"/>
      <c r="D22" s="103"/>
      <c r="E22" s="105"/>
      <c r="F22" s="105"/>
      <c r="G22" s="17"/>
      <c r="H22" s="17"/>
    </row>
    <row r="24" spans="2:8" ht="12.75">
      <c r="B24" s="178" t="s">
        <v>785</v>
      </c>
      <c r="C24" s="179"/>
      <c r="D24" s="180"/>
      <c r="E24" s="178"/>
      <c r="F24" s="181"/>
      <c r="G24" s="181"/>
      <c r="H24" s="181" t="s">
        <v>786</v>
      </c>
    </row>
  </sheetData>
  <sheetProtection/>
  <mergeCells count="11">
    <mergeCell ref="G1:H1"/>
    <mergeCell ref="G2:H2"/>
    <mergeCell ref="A3:H3"/>
    <mergeCell ref="A4:H4"/>
    <mergeCell ref="A5:H5"/>
    <mergeCell ref="A19:B19"/>
    <mergeCell ref="A7:H7"/>
    <mergeCell ref="A10:D10"/>
    <mergeCell ref="A11:H11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tabSelected="1" view="pageLayout" zoomScaleNormal="130" zoomScaleSheetLayoutView="130" workbookViewId="0" topLeftCell="A1">
      <selection activeCell="A27" sqref="A27:B27"/>
    </sheetView>
  </sheetViews>
  <sheetFormatPr defaultColWidth="9.00390625" defaultRowHeight="12.75"/>
  <cols>
    <col min="1" max="1" width="5.125" style="17" customWidth="1"/>
    <col min="2" max="2" width="46.875" style="17" customWidth="1"/>
    <col min="3" max="3" width="12.00390625" style="17" customWidth="1"/>
    <col min="4" max="4" width="19.875" style="21" customWidth="1"/>
    <col min="5" max="16384" width="9.125" style="17" customWidth="1"/>
  </cols>
  <sheetData>
    <row r="1" spans="3:4" ht="12.75">
      <c r="C1" s="187" t="s">
        <v>61</v>
      </c>
      <c r="D1" s="187"/>
    </row>
    <row r="2" spans="1:8" ht="31.5" customHeight="1">
      <c r="A2" s="102"/>
      <c r="B2" s="102"/>
      <c r="C2" s="259" t="s">
        <v>970</v>
      </c>
      <c r="D2" s="259"/>
      <c r="E2" s="259"/>
      <c r="F2" s="259"/>
      <c r="G2" s="259"/>
      <c r="H2" s="259"/>
    </row>
    <row r="3" spans="1:8" ht="26.25" customHeight="1">
      <c r="A3" s="102"/>
      <c r="B3" s="102"/>
      <c r="C3" s="102"/>
      <c r="D3" s="188"/>
      <c r="E3" s="259"/>
      <c r="F3" s="259"/>
      <c r="G3" s="259"/>
      <c r="H3" s="259"/>
    </row>
    <row r="4" spans="1:4" ht="16.5" customHeight="1">
      <c r="A4" s="283" t="s">
        <v>778</v>
      </c>
      <c r="B4" s="283"/>
      <c r="C4" s="283"/>
      <c r="D4" s="283"/>
    </row>
    <row r="5" spans="1:4" ht="24" customHeight="1">
      <c r="A5" s="284"/>
      <c r="B5" s="284"/>
      <c r="C5" s="284"/>
      <c r="D5" s="284"/>
    </row>
    <row r="6" spans="1:4" s="199" customFormat="1" ht="33" customHeight="1">
      <c r="A6" s="205"/>
      <c r="B6" s="205"/>
      <c r="C6" s="205"/>
      <c r="D6" s="206"/>
    </row>
    <row r="7" spans="1:4" s="199" customFormat="1" ht="15.75">
      <c r="A7" s="300" t="s">
        <v>939</v>
      </c>
      <c r="B7" s="300"/>
      <c r="C7" s="300"/>
      <c r="D7" s="300"/>
    </row>
    <row r="8" spans="1:4" s="199" customFormat="1" ht="31.5">
      <c r="A8" s="189" t="s">
        <v>366</v>
      </c>
      <c r="B8" s="189" t="s">
        <v>367</v>
      </c>
      <c r="C8" s="189" t="s">
        <v>368</v>
      </c>
      <c r="D8" s="190" t="s">
        <v>805</v>
      </c>
    </row>
    <row r="9" spans="1:4" s="207" customFormat="1" ht="32.25" customHeight="1">
      <c r="A9" s="192">
        <v>1</v>
      </c>
      <c r="B9" s="192" t="s">
        <v>807</v>
      </c>
      <c r="C9" s="192">
        <v>1</v>
      </c>
      <c r="D9" s="193">
        <v>3806</v>
      </c>
    </row>
    <row r="10" spans="1:4" s="207" customFormat="1" ht="16.5" customHeight="1">
      <c r="A10" s="192">
        <v>2</v>
      </c>
      <c r="B10" s="192" t="s">
        <v>808</v>
      </c>
      <c r="C10" s="192">
        <v>1</v>
      </c>
      <c r="D10" s="193">
        <v>2024</v>
      </c>
    </row>
    <row r="11" spans="1:4" s="199" customFormat="1" ht="15.75">
      <c r="A11" s="200"/>
      <c r="B11" s="200"/>
      <c r="C11" s="200"/>
      <c r="D11" s="201"/>
    </row>
    <row r="12" spans="1:4" s="199" customFormat="1" ht="15.75">
      <c r="A12" s="200"/>
      <c r="B12" s="301" t="s">
        <v>940</v>
      </c>
      <c r="C12" s="301"/>
      <c r="D12" s="201"/>
    </row>
    <row r="13" spans="1:4" s="199" customFormat="1" ht="15.75">
      <c r="A13" s="200"/>
      <c r="B13" s="200"/>
      <c r="C13" s="200"/>
      <c r="D13" s="201"/>
    </row>
    <row r="14" spans="1:4" s="199" customFormat="1" ht="32.25" customHeight="1">
      <c r="A14" s="195" t="s">
        <v>366</v>
      </c>
      <c r="B14" s="195" t="s">
        <v>367</v>
      </c>
      <c r="C14" s="195" t="s">
        <v>368</v>
      </c>
      <c r="D14" s="209" t="s">
        <v>957</v>
      </c>
    </row>
    <row r="15" spans="1:4" s="199" customFormat="1" ht="16.5" customHeight="1">
      <c r="A15" s="192">
        <v>1</v>
      </c>
      <c r="B15" s="192" t="s">
        <v>819</v>
      </c>
      <c r="C15" s="192">
        <v>2</v>
      </c>
      <c r="D15" s="193">
        <v>51</v>
      </c>
    </row>
    <row r="16" spans="1:4" s="199" customFormat="1" ht="0.75" customHeight="1">
      <c r="A16" s="281">
        <v>2</v>
      </c>
      <c r="B16" s="281" t="s">
        <v>964</v>
      </c>
      <c r="C16" s="281">
        <v>2</v>
      </c>
      <c r="D16" s="282">
        <v>45</v>
      </c>
    </row>
    <row r="17" spans="1:4" s="199" customFormat="1" ht="15.75">
      <c r="A17" s="281"/>
      <c r="B17" s="281"/>
      <c r="C17" s="281"/>
      <c r="D17" s="282"/>
    </row>
    <row r="18" spans="1:4" s="199" customFormat="1" ht="22.5" customHeight="1">
      <c r="A18" s="192">
        <v>3</v>
      </c>
      <c r="B18" s="192" t="s">
        <v>956</v>
      </c>
      <c r="C18" s="192">
        <v>1</v>
      </c>
      <c r="D18" s="193">
        <v>47</v>
      </c>
    </row>
    <row r="19" spans="1:4" s="199" customFormat="1" ht="16.5" customHeight="1">
      <c r="A19" s="192">
        <v>4</v>
      </c>
      <c r="B19" s="192" t="s">
        <v>881</v>
      </c>
      <c r="C19" s="192">
        <v>1</v>
      </c>
      <c r="D19" s="193">
        <v>56</v>
      </c>
    </row>
    <row r="20" spans="1:4" s="199" customFormat="1" ht="15.75">
      <c r="A20" s="192">
        <v>5</v>
      </c>
      <c r="B20" s="192" t="s">
        <v>894</v>
      </c>
      <c r="C20" s="192">
        <v>1</v>
      </c>
      <c r="D20" s="193">
        <v>223</v>
      </c>
    </row>
    <row r="21" spans="1:4" s="199" customFormat="1" ht="15.75">
      <c r="A21" s="192">
        <v>6</v>
      </c>
      <c r="B21" s="192" t="s">
        <v>895</v>
      </c>
      <c r="C21" s="192">
        <v>1</v>
      </c>
      <c r="D21" s="193">
        <v>486</v>
      </c>
    </row>
    <row r="22" spans="1:4" s="199" customFormat="1" ht="15.75">
      <c r="A22" s="192">
        <v>7</v>
      </c>
      <c r="B22" s="192" t="s">
        <v>901</v>
      </c>
      <c r="C22" s="192">
        <v>3</v>
      </c>
      <c r="D22" s="193">
        <v>249</v>
      </c>
    </row>
    <row r="23" spans="1:4" s="199" customFormat="1" ht="15.75">
      <c r="A23" s="192">
        <v>8</v>
      </c>
      <c r="B23" s="192" t="s">
        <v>902</v>
      </c>
      <c r="C23" s="192">
        <v>1</v>
      </c>
      <c r="D23" s="193">
        <v>344</v>
      </c>
    </row>
    <row r="24" spans="1:4" s="199" customFormat="1" ht="15.75">
      <c r="A24" s="200"/>
      <c r="B24" s="200"/>
      <c r="C24" s="200"/>
      <c r="D24" s="201"/>
    </row>
    <row r="25" spans="1:4" s="199" customFormat="1" ht="15.75">
      <c r="A25" s="200"/>
      <c r="B25" s="200"/>
      <c r="C25" s="200"/>
      <c r="D25" s="201"/>
    </row>
    <row r="26" spans="1:4" s="199" customFormat="1" ht="15.75">
      <c r="A26" s="290" t="s">
        <v>971</v>
      </c>
      <c r="B26" s="290"/>
      <c r="C26" s="278" t="s">
        <v>958</v>
      </c>
      <c r="D26" s="278"/>
    </row>
    <row r="27" spans="1:5" s="199" customFormat="1" ht="15.75">
      <c r="A27" s="290" t="s">
        <v>959</v>
      </c>
      <c r="B27" s="290"/>
      <c r="C27"/>
      <c r="D27"/>
      <c r="E27"/>
    </row>
    <row r="28" s="199" customFormat="1" ht="15.75">
      <c r="D28" s="203"/>
    </row>
    <row r="29" s="199" customFormat="1" ht="15.75">
      <c r="D29" s="203"/>
    </row>
  </sheetData>
  <sheetProtection/>
  <mergeCells count="15">
    <mergeCell ref="A26:B26"/>
    <mergeCell ref="A27:B27"/>
    <mergeCell ref="A16:A17"/>
    <mergeCell ref="B16:B17"/>
    <mergeCell ref="C16:C17"/>
    <mergeCell ref="D16:D17"/>
    <mergeCell ref="C26:D26"/>
    <mergeCell ref="A7:D7"/>
    <mergeCell ref="B12:C12"/>
    <mergeCell ref="C2:D2"/>
    <mergeCell ref="E2:F2"/>
    <mergeCell ref="G2:H2"/>
    <mergeCell ref="E3:F3"/>
    <mergeCell ref="G3:H3"/>
    <mergeCell ref="A4:D5"/>
  </mergeCells>
  <printOptions/>
  <pageMargins left="1.4291666666666667" right="0.3937007874015748" top="0.3937007874015748" bottom="0.3937007874015748" header="0" footer="0"/>
  <pageSetup horizontalDpi="600" verticalDpi="600" orientation="portrait" paperSize="9" scale="98" r:id="rId1"/>
  <headerFooter differentFirst="1" scaleWithDoc="0" alignWithMargins="0">
    <oddHeader>&amp;RПродовження Додатку 1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23"/>
  <sheetViews>
    <sheetView view="pageBreakPreview" zoomScale="130" zoomScaleSheetLayoutView="130" zoomScalePageLayoutView="0" workbookViewId="0" topLeftCell="A104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10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26.25" customHeight="1">
      <c r="A7" s="303" t="s">
        <v>771</v>
      </c>
      <c r="B7" s="303"/>
      <c r="C7" s="303"/>
      <c r="D7" s="303"/>
      <c r="E7" s="303"/>
      <c r="F7" s="303"/>
      <c r="G7" s="303"/>
      <c r="H7" s="303"/>
    </row>
    <row r="8" spans="1:8" ht="13.5" thickBot="1">
      <c r="A8" s="302"/>
      <c r="B8" s="302"/>
      <c r="C8" s="302"/>
      <c r="D8" s="302"/>
      <c r="E8" s="302"/>
      <c r="F8" s="302"/>
      <c r="G8" s="302"/>
      <c r="H8" s="302"/>
    </row>
    <row r="9" spans="1:8" ht="36.75" customHeight="1">
      <c r="A9" s="38" t="s">
        <v>366</v>
      </c>
      <c r="B9" s="39" t="s">
        <v>367</v>
      </c>
      <c r="C9" s="39" t="s">
        <v>372</v>
      </c>
      <c r="D9" s="39" t="s">
        <v>365</v>
      </c>
      <c r="E9" s="40" t="s">
        <v>368</v>
      </c>
      <c r="F9" s="39" t="s">
        <v>369</v>
      </c>
      <c r="G9" s="39" t="s">
        <v>370</v>
      </c>
      <c r="H9" s="41" t="s">
        <v>371</v>
      </c>
    </row>
    <row r="10" spans="1:8" ht="12.75">
      <c r="A10" s="304" t="s">
        <v>770</v>
      </c>
      <c r="B10" s="305"/>
      <c r="C10" s="305"/>
      <c r="D10" s="305"/>
      <c r="E10" s="305"/>
      <c r="F10" s="305"/>
      <c r="G10" s="305"/>
      <c r="H10" s="306"/>
    </row>
    <row r="11" spans="1:8" ht="12.75">
      <c r="A11" s="304">
        <v>1013</v>
      </c>
      <c r="B11" s="305"/>
      <c r="C11" s="305"/>
      <c r="D11" s="305"/>
      <c r="E11" s="305"/>
      <c r="F11" s="305"/>
      <c r="G11" s="305"/>
      <c r="H11" s="306"/>
    </row>
    <row r="12" spans="1:8" ht="12.75">
      <c r="A12" s="47">
        <v>1</v>
      </c>
      <c r="B12" s="25" t="s">
        <v>546</v>
      </c>
      <c r="C12" s="5"/>
      <c r="D12" s="5">
        <v>10310007</v>
      </c>
      <c r="E12" s="5">
        <v>1</v>
      </c>
      <c r="F12" s="11">
        <v>1517</v>
      </c>
      <c r="G12" s="11">
        <v>1516</v>
      </c>
      <c r="H12" s="49">
        <f>F12-G12</f>
        <v>1</v>
      </c>
    </row>
    <row r="13" spans="1:8" ht="12.75">
      <c r="A13" s="47">
        <v>2</v>
      </c>
      <c r="B13" s="25" t="s">
        <v>547</v>
      </c>
      <c r="C13" s="5"/>
      <c r="D13" s="5">
        <v>10310001</v>
      </c>
      <c r="E13" s="5">
        <v>1</v>
      </c>
      <c r="F13" s="11">
        <v>20798</v>
      </c>
      <c r="G13" s="11">
        <v>20797</v>
      </c>
      <c r="H13" s="49">
        <f aca="true" t="shared" si="0" ref="H13:H25">F13-G13</f>
        <v>1</v>
      </c>
    </row>
    <row r="14" spans="1:8" ht="12.75">
      <c r="A14" s="47">
        <v>3</v>
      </c>
      <c r="B14" s="25" t="s">
        <v>5</v>
      </c>
      <c r="C14" s="5"/>
      <c r="D14" s="5">
        <v>10310005</v>
      </c>
      <c r="E14" s="5">
        <v>1</v>
      </c>
      <c r="F14" s="11">
        <v>14367</v>
      </c>
      <c r="G14" s="11">
        <v>14366</v>
      </c>
      <c r="H14" s="49">
        <f t="shared" si="0"/>
        <v>1</v>
      </c>
    </row>
    <row r="15" spans="1:8" ht="12.75">
      <c r="A15" s="47">
        <v>4</v>
      </c>
      <c r="B15" s="25" t="s">
        <v>548</v>
      </c>
      <c r="C15" s="5"/>
      <c r="D15" s="5">
        <v>10310002</v>
      </c>
      <c r="E15" s="5">
        <v>1</v>
      </c>
      <c r="F15" s="11">
        <v>342422</v>
      </c>
      <c r="G15" s="11">
        <v>342421</v>
      </c>
      <c r="H15" s="49">
        <f t="shared" si="0"/>
        <v>1</v>
      </c>
    </row>
    <row r="16" spans="1:8" ht="12.75">
      <c r="A16" s="47">
        <v>5</v>
      </c>
      <c r="B16" s="25" t="s">
        <v>6</v>
      </c>
      <c r="C16" s="5"/>
      <c r="D16" s="5">
        <v>10310006</v>
      </c>
      <c r="E16" s="5">
        <v>1</v>
      </c>
      <c r="F16" s="11">
        <v>242035</v>
      </c>
      <c r="G16" s="11">
        <v>242034</v>
      </c>
      <c r="H16" s="49">
        <f t="shared" si="0"/>
        <v>1</v>
      </c>
    </row>
    <row r="17" spans="1:8" ht="12.75">
      <c r="A17" s="47">
        <v>6</v>
      </c>
      <c r="B17" s="25" t="s">
        <v>549</v>
      </c>
      <c r="C17" s="5"/>
      <c r="D17" s="5">
        <v>10310008</v>
      </c>
      <c r="E17" s="5">
        <v>1</v>
      </c>
      <c r="F17" s="11">
        <v>3228</v>
      </c>
      <c r="G17" s="11">
        <v>3227</v>
      </c>
      <c r="H17" s="49">
        <f t="shared" si="0"/>
        <v>1</v>
      </c>
    </row>
    <row r="18" spans="1:8" ht="38.25">
      <c r="A18" s="47">
        <v>7</v>
      </c>
      <c r="B18" s="36" t="s">
        <v>550</v>
      </c>
      <c r="C18" s="5"/>
      <c r="D18" s="5">
        <v>10310009</v>
      </c>
      <c r="E18" s="5">
        <v>1</v>
      </c>
      <c r="F18" s="11">
        <v>19577</v>
      </c>
      <c r="G18" s="11">
        <v>16301.24</v>
      </c>
      <c r="H18" s="49">
        <f t="shared" si="0"/>
        <v>3275.76</v>
      </c>
    </row>
    <row r="19" spans="1:8" ht="12.75">
      <c r="A19" s="47">
        <v>8</v>
      </c>
      <c r="B19" s="25" t="s">
        <v>2</v>
      </c>
      <c r="C19" s="5"/>
      <c r="D19" s="5">
        <v>10330001</v>
      </c>
      <c r="E19" s="5">
        <v>1</v>
      </c>
      <c r="F19" s="11">
        <v>180</v>
      </c>
      <c r="G19" s="11">
        <v>179</v>
      </c>
      <c r="H19" s="49">
        <f t="shared" si="0"/>
        <v>1</v>
      </c>
    </row>
    <row r="20" spans="1:8" ht="12.75">
      <c r="A20" s="47">
        <v>9</v>
      </c>
      <c r="B20" s="25" t="s">
        <v>2</v>
      </c>
      <c r="C20" s="5"/>
      <c r="D20" s="5">
        <v>10330001</v>
      </c>
      <c r="E20" s="5">
        <v>1</v>
      </c>
      <c r="F20" s="11">
        <v>13880</v>
      </c>
      <c r="G20" s="11">
        <v>5668</v>
      </c>
      <c r="H20" s="49">
        <f t="shared" si="0"/>
        <v>8212</v>
      </c>
    </row>
    <row r="21" spans="1:8" ht="12.75">
      <c r="A21" s="47">
        <v>10</v>
      </c>
      <c r="B21" s="25" t="s">
        <v>89</v>
      </c>
      <c r="C21" s="5"/>
      <c r="D21" s="5">
        <v>10310011</v>
      </c>
      <c r="E21" s="5">
        <v>1</v>
      </c>
      <c r="F21" s="11">
        <v>605</v>
      </c>
      <c r="G21" s="11">
        <v>604</v>
      </c>
      <c r="H21" s="49">
        <f t="shared" si="0"/>
        <v>1</v>
      </c>
    </row>
    <row r="22" spans="1:8" ht="12.75">
      <c r="A22" s="47">
        <v>11</v>
      </c>
      <c r="B22" s="25" t="s">
        <v>89</v>
      </c>
      <c r="C22" s="5"/>
      <c r="D22" s="5">
        <v>10310012</v>
      </c>
      <c r="E22" s="5">
        <v>1</v>
      </c>
      <c r="F22" s="11">
        <v>547</v>
      </c>
      <c r="G22" s="11">
        <v>546</v>
      </c>
      <c r="H22" s="49">
        <f t="shared" si="0"/>
        <v>1</v>
      </c>
    </row>
    <row r="23" spans="1:8" ht="12.75">
      <c r="A23" s="47">
        <v>12</v>
      </c>
      <c r="B23" s="25" t="s">
        <v>545</v>
      </c>
      <c r="C23" s="5"/>
      <c r="D23" s="5">
        <v>10310013</v>
      </c>
      <c r="E23" s="5">
        <v>1</v>
      </c>
      <c r="F23" s="11">
        <v>435</v>
      </c>
      <c r="G23" s="11">
        <v>434</v>
      </c>
      <c r="H23" s="49">
        <f t="shared" si="0"/>
        <v>1</v>
      </c>
    </row>
    <row r="24" spans="1:8" ht="12.75">
      <c r="A24" s="47">
        <v>13</v>
      </c>
      <c r="B24" s="25" t="s">
        <v>551</v>
      </c>
      <c r="C24" s="5"/>
      <c r="D24" s="5">
        <v>10310010</v>
      </c>
      <c r="E24" s="5">
        <v>1</v>
      </c>
      <c r="F24" s="11">
        <v>4770</v>
      </c>
      <c r="G24" s="11">
        <v>4769</v>
      </c>
      <c r="H24" s="49">
        <f t="shared" si="0"/>
        <v>1</v>
      </c>
    </row>
    <row r="25" spans="1:8" ht="12.75">
      <c r="A25" s="47">
        <v>14</v>
      </c>
      <c r="B25" s="25" t="s">
        <v>7</v>
      </c>
      <c r="C25" s="5"/>
      <c r="D25" s="5">
        <v>10310014</v>
      </c>
      <c r="E25" s="5">
        <v>1</v>
      </c>
      <c r="F25" s="11">
        <v>43463</v>
      </c>
      <c r="G25" s="11">
        <v>29859.56</v>
      </c>
      <c r="H25" s="49">
        <f t="shared" si="0"/>
        <v>13603.439999999999</v>
      </c>
    </row>
    <row r="26" spans="1:8" ht="13.5" thickBot="1">
      <c r="A26" s="264" t="s">
        <v>418</v>
      </c>
      <c r="B26" s="265"/>
      <c r="C26" s="265"/>
      <c r="D26" s="266"/>
      <c r="E26" s="44">
        <f>SUM(E12:E25)</f>
        <v>14</v>
      </c>
      <c r="F26" s="45">
        <f>SUM(F12:F25)</f>
        <v>707824</v>
      </c>
      <c r="G26" s="45">
        <f>SUM(G12:G25)</f>
        <v>682721.8</v>
      </c>
      <c r="H26" s="46">
        <f>SUM(H12:H25)</f>
        <v>25102.199999999997</v>
      </c>
    </row>
    <row r="27" spans="1:8" ht="12.75">
      <c r="A27" s="247">
        <v>1014</v>
      </c>
      <c r="B27" s="248"/>
      <c r="C27" s="248"/>
      <c r="D27" s="248"/>
      <c r="E27" s="248"/>
      <c r="F27" s="248"/>
      <c r="G27" s="248"/>
      <c r="H27" s="249"/>
    </row>
    <row r="28" spans="1:8" ht="12.75">
      <c r="A28" s="47">
        <v>1</v>
      </c>
      <c r="B28" s="25" t="s">
        <v>9</v>
      </c>
      <c r="C28" s="5"/>
      <c r="D28" s="5">
        <v>10490005</v>
      </c>
      <c r="E28" s="5">
        <v>1</v>
      </c>
      <c r="F28" s="11">
        <v>629</v>
      </c>
      <c r="G28" s="11">
        <v>628</v>
      </c>
      <c r="H28" s="49">
        <v>1</v>
      </c>
    </row>
    <row r="29" spans="1:8" ht="12.75">
      <c r="A29" s="47">
        <v>2</v>
      </c>
      <c r="B29" s="25" t="s">
        <v>12</v>
      </c>
      <c r="C29" s="5"/>
      <c r="D29" s="5">
        <v>10490026</v>
      </c>
      <c r="E29" s="5">
        <v>1</v>
      </c>
      <c r="F29" s="11">
        <v>178</v>
      </c>
      <c r="G29" s="11">
        <v>177</v>
      </c>
      <c r="H29" s="49">
        <v>1</v>
      </c>
    </row>
    <row r="30" spans="1:8" ht="12.75">
      <c r="A30" s="47">
        <v>3</v>
      </c>
      <c r="B30" s="25" t="s">
        <v>552</v>
      </c>
      <c r="C30" s="5"/>
      <c r="D30" s="5" t="s">
        <v>29</v>
      </c>
      <c r="E30" s="5">
        <v>2</v>
      </c>
      <c r="F30" s="11">
        <v>1711</v>
      </c>
      <c r="G30" s="11">
        <v>1710</v>
      </c>
      <c r="H30" s="49">
        <v>1</v>
      </c>
    </row>
    <row r="31" spans="1:8" ht="12.75">
      <c r="A31" s="47">
        <v>4</v>
      </c>
      <c r="B31" s="25" t="s">
        <v>544</v>
      </c>
      <c r="C31" s="5"/>
      <c r="D31" s="5">
        <v>10490029</v>
      </c>
      <c r="E31" s="5">
        <v>1</v>
      </c>
      <c r="F31" s="11">
        <v>2438</v>
      </c>
      <c r="G31" s="11">
        <v>2437</v>
      </c>
      <c r="H31" s="49">
        <v>1</v>
      </c>
    </row>
    <row r="32" spans="1:8" ht="12.75">
      <c r="A32" s="47">
        <v>5</v>
      </c>
      <c r="B32" s="25" t="s">
        <v>544</v>
      </c>
      <c r="C32" s="5"/>
      <c r="D32" s="5">
        <v>10490030</v>
      </c>
      <c r="E32" s="5">
        <v>1</v>
      </c>
      <c r="F32" s="11">
        <v>2772</v>
      </c>
      <c r="G32" s="11">
        <v>2771</v>
      </c>
      <c r="H32" s="49">
        <v>1</v>
      </c>
    </row>
    <row r="33" spans="1:8" ht="12.75">
      <c r="A33" s="47">
        <v>6</v>
      </c>
      <c r="B33" s="25" t="s">
        <v>13</v>
      </c>
      <c r="C33" s="5"/>
      <c r="D33" s="5">
        <v>10490032</v>
      </c>
      <c r="E33" s="5">
        <v>1</v>
      </c>
      <c r="F33" s="11">
        <v>200</v>
      </c>
      <c r="G33" s="11">
        <v>199</v>
      </c>
      <c r="H33" s="49">
        <v>1</v>
      </c>
    </row>
    <row r="34" spans="1:8" ht="12.75">
      <c r="A34" s="47">
        <v>7</v>
      </c>
      <c r="B34" s="25" t="s">
        <v>4</v>
      </c>
      <c r="C34" s="5"/>
      <c r="D34" s="5">
        <v>10490033</v>
      </c>
      <c r="E34" s="5">
        <v>1</v>
      </c>
      <c r="F34" s="11">
        <v>678</v>
      </c>
      <c r="G34" s="11">
        <v>677</v>
      </c>
      <c r="H34" s="49">
        <v>1</v>
      </c>
    </row>
    <row r="35" spans="1:8" ht="12.75">
      <c r="A35" s="47">
        <v>8</v>
      </c>
      <c r="B35" s="25" t="s">
        <v>553</v>
      </c>
      <c r="C35" s="5"/>
      <c r="D35" s="5">
        <v>10490040</v>
      </c>
      <c r="E35" s="5">
        <v>1</v>
      </c>
      <c r="F35" s="11">
        <v>506</v>
      </c>
      <c r="G35" s="11">
        <v>505</v>
      </c>
      <c r="H35" s="49">
        <v>1</v>
      </c>
    </row>
    <row r="36" spans="1:8" ht="12.75">
      <c r="A36" s="47">
        <v>9</v>
      </c>
      <c r="B36" s="25" t="s">
        <v>433</v>
      </c>
      <c r="C36" s="5"/>
      <c r="D36" s="5">
        <v>10490041</v>
      </c>
      <c r="E36" s="5">
        <v>1</v>
      </c>
      <c r="F36" s="11">
        <v>1241</v>
      </c>
      <c r="G36" s="11">
        <v>1240</v>
      </c>
      <c r="H36" s="49">
        <v>1</v>
      </c>
    </row>
    <row r="37" spans="1:8" ht="12.75">
      <c r="A37" s="47">
        <v>10</v>
      </c>
      <c r="B37" s="25" t="s">
        <v>0</v>
      </c>
      <c r="C37" s="5"/>
      <c r="D37" s="5">
        <v>10490042</v>
      </c>
      <c r="E37" s="5">
        <v>1</v>
      </c>
      <c r="F37" s="11">
        <v>1224</v>
      </c>
      <c r="G37" s="11">
        <v>1223</v>
      </c>
      <c r="H37" s="49">
        <v>1</v>
      </c>
    </row>
    <row r="38" spans="1:8" ht="12.75">
      <c r="A38" s="47">
        <v>11</v>
      </c>
      <c r="B38" s="25" t="s">
        <v>44</v>
      </c>
      <c r="C38" s="5"/>
      <c r="D38" s="5" t="s">
        <v>45</v>
      </c>
      <c r="E38" s="5">
        <v>2</v>
      </c>
      <c r="F38" s="11">
        <v>15001</v>
      </c>
      <c r="G38" s="11">
        <v>15000</v>
      </c>
      <c r="H38" s="49">
        <v>1</v>
      </c>
    </row>
    <row r="39" spans="1:8" ht="12.75">
      <c r="A39" s="47">
        <v>12</v>
      </c>
      <c r="B39" s="25" t="s">
        <v>554</v>
      </c>
      <c r="C39" s="5"/>
      <c r="D39" s="5">
        <v>10490043</v>
      </c>
      <c r="E39" s="5">
        <v>1</v>
      </c>
      <c r="F39" s="11">
        <v>1597</v>
      </c>
      <c r="G39" s="11">
        <v>1596</v>
      </c>
      <c r="H39" s="49">
        <v>1</v>
      </c>
    </row>
    <row r="40" spans="1:8" ht="12.75">
      <c r="A40" s="47">
        <v>13</v>
      </c>
      <c r="B40" s="25" t="s">
        <v>451</v>
      </c>
      <c r="C40" s="5"/>
      <c r="D40" s="5">
        <v>101480023</v>
      </c>
      <c r="E40" s="5">
        <v>1</v>
      </c>
      <c r="F40" s="11">
        <v>9042</v>
      </c>
      <c r="G40" s="11">
        <v>678.15</v>
      </c>
      <c r="H40" s="49">
        <v>8363.85</v>
      </c>
    </row>
    <row r="41" spans="1:8" ht="12.75">
      <c r="A41" s="47">
        <v>14</v>
      </c>
      <c r="B41" s="25" t="s">
        <v>14</v>
      </c>
      <c r="C41" s="5"/>
      <c r="D41" s="5">
        <v>10480006</v>
      </c>
      <c r="E41" s="5">
        <v>1</v>
      </c>
      <c r="F41" s="11">
        <v>708</v>
      </c>
      <c r="G41" s="11">
        <v>707</v>
      </c>
      <c r="H41" s="49">
        <v>1</v>
      </c>
    </row>
    <row r="42" spans="1:8" ht="12.75">
      <c r="A42" s="47">
        <v>15</v>
      </c>
      <c r="B42" s="25" t="s">
        <v>15</v>
      </c>
      <c r="C42" s="5"/>
      <c r="D42" s="309">
        <v>10480007</v>
      </c>
      <c r="E42" s="5">
        <v>1</v>
      </c>
      <c r="F42" s="11">
        <v>895</v>
      </c>
      <c r="G42" s="11">
        <v>894</v>
      </c>
      <c r="H42" s="49">
        <v>1</v>
      </c>
    </row>
    <row r="43" spans="1:8" ht="12.75">
      <c r="A43" s="47">
        <v>16</v>
      </c>
      <c r="B43" s="25" t="s">
        <v>16</v>
      </c>
      <c r="C43" s="5"/>
      <c r="D43" s="309"/>
      <c r="E43" s="5">
        <v>1</v>
      </c>
      <c r="F43" s="11">
        <v>2573</v>
      </c>
      <c r="G43" s="11">
        <v>2572</v>
      </c>
      <c r="H43" s="49">
        <v>1</v>
      </c>
    </row>
    <row r="44" spans="1:8" ht="25.5">
      <c r="A44" s="47">
        <v>17</v>
      </c>
      <c r="B44" s="36" t="s">
        <v>555</v>
      </c>
      <c r="C44" s="5"/>
      <c r="D44" s="5">
        <v>10480008</v>
      </c>
      <c r="E44" s="5">
        <v>1</v>
      </c>
      <c r="F44" s="11">
        <v>1516</v>
      </c>
      <c r="G44" s="11">
        <v>1515</v>
      </c>
      <c r="H44" s="49">
        <v>1</v>
      </c>
    </row>
    <row r="45" spans="1:8" ht="12.75">
      <c r="A45" s="47">
        <v>18</v>
      </c>
      <c r="B45" s="25" t="s">
        <v>556</v>
      </c>
      <c r="C45" s="5"/>
      <c r="D45" s="5" t="s">
        <v>30</v>
      </c>
      <c r="E45" s="5">
        <v>1</v>
      </c>
      <c r="F45" s="310">
        <v>31398</v>
      </c>
      <c r="G45" s="310">
        <v>31397</v>
      </c>
      <c r="H45" s="311">
        <v>1</v>
      </c>
    </row>
    <row r="46" spans="1:8" ht="12.75">
      <c r="A46" s="47">
        <v>19</v>
      </c>
      <c r="B46" s="25" t="s">
        <v>476</v>
      </c>
      <c r="C46" s="5"/>
      <c r="D46" s="5" t="s">
        <v>31</v>
      </c>
      <c r="E46" s="5">
        <v>5</v>
      </c>
      <c r="F46" s="310"/>
      <c r="G46" s="310"/>
      <c r="H46" s="311"/>
    </row>
    <row r="47" spans="1:8" ht="12.75">
      <c r="A47" s="47">
        <v>20</v>
      </c>
      <c r="B47" s="25" t="s">
        <v>17</v>
      </c>
      <c r="C47" s="5"/>
      <c r="D47" s="5" t="s">
        <v>32</v>
      </c>
      <c r="E47" s="5" t="s">
        <v>20</v>
      </c>
      <c r="F47" s="310"/>
      <c r="G47" s="310"/>
      <c r="H47" s="311"/>
    </row>
    <row r="48" spans="1:8" ht="12.75">
      <c r="A48" s="47">
        <v>21</v>
      </c>
      <c r="B48" s="25" t="s">
        <v>47</v>
      </c>
      <c r="C48" s="5"/>
      <c r="D48" s="5" t="s">
        <v>33</v>
      </c>
      <c r="E48" s="5" t="s">
        <v>1</v>
      </c>
      <c r="F48" s="310"/>
      <c r="G48" s="310"/>
      <c r="H48" s="311"/>
    </row>
    <row r="49" spans="1:8" ht="51">
      <c r="A49" s="47">
        <v>22</v>
      </c>
      <c r="B49" s="25" t="s">
        <v>557</v>
      </c>
      <c r="C49" s="5"/>
      <c r="D49" s="18" t="s">
        <v>34</v>
      </c>
      <c r="E49" s="5" t="s">
        <v>20</v>
      </c>
      <c r="F49" s="310"/>
      <c r="G49" s="310"/>
      <c r="H49" s="311"/>
    </row>
    <row r="50" spans="1:8" ht="12.75">
      <c r="A50" s="47">
        <v>23</v>
      </c>
      <c r="B50" s="25" t="s">
        <v>18</v>
      </c>
      <c r="C50" s="5"/>
      <c r="D50" s="5" t="s">
        <v>35</v>
      </c>
      <c r="E50" s="5">
        <v>1</v>
      </c>
      <c r="F50" s="310"/>
      <c r="G50" s="310"/>
      <c r="H50" s="311"/>
    </row>
    <row r="51" spans="1:8" ht="12.75">
      <c r="A51" s="47">
        <v>24</v>
      </c>
      <c r="B51" s="25" t="s">
        <v>558</v>
      </c>
      <c r="C51" s="5"/>
      <c r="D51" s="5" t="s">
        <v>36</v>
      </c>
      <c r="E51" s="5">
        <v>1</v>
      </c>
      <c r="F51" s="310"/>
      <c r="G51" s="310"/>
      <c r="H51" s="311"/>
    </row>
    <row r="52" spans="1:8" ht="12.75">
      <c r="A52" s="47">
        <v>25</v>
      </c>
      <c r="B52" s="25" t="s">
        <v>559</v>
      </c>
      <c r="C52" s="5"/>
      <c r="D52" s="5" t="s">
        <v>37</v>
      </c>
      <c r="E52" s="5">
        <v>5</v>
      </c>
      <c r="F52" s="310"/>
      <c r="G52" s="310"/>
      <c r="H52" s="311"/>
    </row>
    <row r="53" spans="1:8" ht="12.75">
      <c r="A53" s="47">
        <v>26</v>
      </c>
      <c r="B53" s="25" t="s">
        <v>505</v>
      </c>
      <c r="C53" s="5"/>
      <c r="D53" s="5" t="s">
        <v>38</v>
      </c>
      <c r="E53" s="5">
        <v>5</v>
      </c>
      <c r="F53" s="310"/>
      <c r="G53" s="310"/>
      <c r="H53" s="311"/>
    </row>
    <row r="54" spans="1:8" ht="12.75">
      <c r="A54" s="47">
        <v>27</v>
      </c>
      <c r="B54" s="25" t="s">
        <v>19</v>
      </c>
      <c r="C54" s="5"/>
      <c r="D54" s="5" t="s">
        <v>39</v>
      </c>
      <c r="E54" s="5">
        <v>1</v>
      </c>
      <c r="F54" s="310"/>
      <c r="G54" s="310"/>
      <c r="H54" s="311"/>
    </row>
    <row r="55" spans="1:8" ht="12.75">
      <c r="A55" s="47">
        <v>28</v>
      </c>
      <c r="B55" s="25" t="s">
        <v>560</v>
      </c>
      <c r="C55" s="5"/>
      <c r="D55" s="5" t="s">
        <v>46</v>
      </c>
      <c r="E55" s="5">
        <v>11</v>
      </c>
      <c r="F55" s="11">
        <v>51434</v>
      </c>
      <c r="G55" s="11">
        <v>29573.2</v>
      </c>
      <c r="H55" s="49">
        <v>21860.8</v>
      </c>
    </row>
    <row r="56" spans="1:8" ht="12.75">
      <c r="A56" s="47">
        <v>29</v>
      </c>
      <c r="B56" s="25" t="s">
        <v>561</v>
      </c>
      <c r="C56" s="5"/>
      <c r="D56" s="5">
        <v>10480021</v>
      </c>
      <c r="E56" s="5">
        <v>1</v>
      </c>
      <c r="F56" s="11">
        <v>3050</v>
      </c>
      <c r="G56" s="11">
        <v>1601</v>
      </c>
      <c r="H56" s="49">
        <v>1449</v>
      </c>
    </row>
    <row r="57" spans="1:8" ht="12.75">
      <c r="A57" s="47">
        <v>30</v>
      </c>
      <c r="B57" s="25" t="s">
        <v>48</v>
      </c>
      <c r="C57" s="5"/>
      <c r="D57" s="5">
        <v>10480022</v>
      </c>
      <c r="E57" s="5">
        <v>1</v>
      </c>
      <c r="F57" s="11">
        <v>3000</v>
      </c>
      <c r="G57" s="11">
        <v>1575</v>
      </c>
      <c r="H57" s="49">
        <v>1425</v>
      </c>
    </row>
    <row r="58" spans="1:8" ht="12.75">
      <c r="A58" s="47">
        <v>31</v>
      </c>
      <c r="B58" s="25" t="s">
        <v>562</v>
      </c>
      <c r="C58" s="5"/>
      <c r="D58" s="5">
        <v>10480001</v>
      </c>
      <c r="E58" s="5">
        <v>1</v>
      </c>
      <c r="F58" s="11">
        <v>4404</v>
      </c>
      <c r="G58" s="11">
        <v>4403</v>
      </c>
      <c r="H58" s="49">
        <v>1</v>
      </c>
    </row>
    <row r="59" spans="1:8" ht="12.75">
      <c r="A59" s="47">
        <v>32</v>
      </c>
      <c r="B59" s="25" t="s">
        <v>563</v>
      </c>
      <c r="C59" s="5"/>
      <c r="D59" s="5">
        <v>10480002</v>
      </c>
      <c r="E59" s="5">
        <v>1</v>
      </c>
      <c r="F59" s="11">
        <v>2264</v>
      </c>
      <c r="G59" s="11">
        <v>2263</v>
      </c>
      <c r="H59" s="49">
        <v>1</v>
      </c>
    </row>
    <row r="60" spans="1:8" ht="12.75">
      <c r="A60" s="47">
        <v>33</v>
      </c>
      <c r="B60" s="25" t="s">
        <v>65</v>
      </c>
      <c r="C60" s="5"/>
      <c r="D60" s="5">
        <v>101480024</v>
      </c>
      <c r="E60" s="5">
        <v>1</v>
      </c>
      <c r="F60" s="11">
        <v>8860</v>
      </c>
      <c r="G60" s="11">
        <v>0</v>
      </c>
      <c r="H60" s="49">
        <v>8860</v>
      </c>
    </row>
    <row r="61" spans="1:8" ht="12.75">
      <c r="A61" s="47">
        <v>34</v>
      </c>
      <c r="B61" s="25" t="s">
        <v>564</v>
      </c>
      <c r="C61" s="5"/>
      <c r="D61" s="5">
        <v>101480025</v>
      </c>
      <c r="E61" s="5">
        <v>1</v>
      </c>
      <c r="F61" s="11">
        <v>64000</v>
      </c>
      <c r="G61" s="11">
        <v>0</v>
      </c>
      <c r="H61" s="49">
        <v>64000</v>
      </c>
    </row>
    <row r="62" spans="1:8" ht="12.75">
      <c r="A62" s="47">
        <v>35</v>
      </c>
      <c r="B62" s="25" t="s">
        <v>60</v>
      </c>
      <c r="C62" s="5"/>
      <c r="D62" s="5">
        <v>101410003</v>
      </c>
      <c r="E62" s="5">
        <v>1</v>
      </c>
      <c r="F62" s="11">
        <v>7129</v>
      </c>
      <c r="G62" s="11">
        <v>475.27</v>
      </c>
      <c r="H62" s="49">
        <v>6653.73</v>
      </c>
    </row>
    <row r="63" spans="1:8" ht="12.75">
      <c r="A63" s="47">
        <v>36</v>
      </c>
      <c r="B63" s="25" t="s">
        <v>10</v>
      </c>
      <c r="C63" s="5"/>
      <c r="D63" s="5">
        <v>10490021</v>
      </c>
      <c r="E63" s="5">
        <v>1</v>
      </c>
      <c r="F63" s="11">
        <v>480</v>
      </c>
      <c r="G63" s="11">
        <v>479</v>
      </c>
      <c r="H63" s="49">
        <v>1</v>
      </c>
    </row>
    <row r="64" spans="1:8" ht="12.75">
      <c r="A64" s="47">
        <v>37</v>
      </c>
      <c r="B64" s="25" t="s">
        <v>11</v>
      </c>
      <c r="C64" s="5"/>
      <c r="D64" s="5" t="s">
        <v>28</v>
      </c>
      <c r="E64" s="5">
        <v>2</v>
      </c>
      <c r="F64" s="11">
        <v>509</v>
      </c>
      <c r="G64" s="11">
        <v>508</v>
      </c>
      <c r="H64" s="49">
        <v>1</v>
      </c>
    </row>
    <row r="65" spans="1:8" ht="12.75">
      <c r="A65" s="47">
        <v>38</v>
      </c>
      <c r="B65" s="25" t="s">
        <v>565</v>
      </c>
      <c r="C65" s="5"/>
      <c r="D65" s="5">
        <v>10490024</v>
      </c>
      <c r="E65" s="5">
        <v>1</v>
      </c>
      <c r="F65" s="11">
        <v>204</v>
      </c>
      <c r="G65" s="11">
        <v>203</v>
      </c>
      <c r="H65" s="49">
        <v>1</v>
      </c>
    </row>
    <row r="66" spans="1:8" ht="25.5">
      <c r="A66" s="47">
        <v>39</v>
      </c>
      <c r="B66" s="36" t="s">
        <v>566</v>
      </c>
      <c r="C66" s="5"/>
      <c r="D66" s="5">
        <v>10490025</v>
      </c>
      <c r="E66" s="5">
        <v>1</v>
      </c>
      <c r="F66" s="11">
        <v>184</v>
      </c>
      <c r="G66" s="11">
        <v>183</v>
      </c>
      <c r="H66" s="49">
        <v>1</v>
      </c>
    </row>
    <row r="67" spans="1:8" ht="12.75">
      <c r="A67" s="47">
        <v>40</v>
      </c>
      <c r="B67" s="25" t="s">
        <v>567</v>
      </c>
      <c r="C67" s="5"/>
      <c r="D67" s="5">
        <v>10490038</v>
      </c>
      <c r="E67" s="5">
        <v>1</v>
      </c>
      <c r="F67" s="11">
        <v>79</v>
      </c>
      <c r="G67" s="11">
        <v>78</v>
      </c>
      <c r="H67" s="49">
        <v>1</v>
      </c>
    </row>
    <row r="68" spans="1:8" ht="12.75">
      <c r="A68" s="47">
        <v>41</v>
      </c>
      <c r="B68" s="25" t="s">
        <v>11</v>
      </c>
      <c r="C68" s="5"/>
      <c r="D68" s="5">
        <v>10490011</v>
      </c>
      <c r="E68" s="5">
        <v>1</v>
      </c>
      <c r="F68" s="11">
        <v>2021</v>
      </c>
      <c r="G68" s="11">
        <v>2020</v>
      </c>
      <c r="H68" s="49">
        <v>1</v>
      </c>
    </row>
    <row r="69" spans="1:8" ht="12.75">
      <c r="A69" s="47">
        <v>42</v>
      </c>
      <c r="B69" s="25" t="s">
        <v>49</v>
      </c>
      <c r="C69" s="5"/>
      <c r="D69" s="5">
        <v>10490012</v>
      </c>
      <c r="E69" s="5">
        <v>1</v>
      </c>
      <c r="F69" s="11">
        <v>2750</v>
      </c>
      <c r="G69" s="11">
        <v>1307</v>
      </c>
      <c r="H69" s="49">
        <v>1443</v>
      </c>
    </row>
    <row r="70" spans="1:8" ht="12.75">
      <c r="A70" s="47">
        <v>43</v>
      </c>
      <c r="B70" s="25" t="s">
        <v>568</v>
      </c>
      <c r="C70" s="5"/>
      <c r="D70" s="5">
        <v>10490013</v>
      </c>
      <c r="E70" s="5">
        <v>1</v>
      </c>
      <c r="F70" s="11">
        <v>8250</v>
      </c>
      <c r="G70" s="11">
        <v>1856.25</v>
      </c>
      <c r="H70" s="49">
        <v>6393.75</v>
      </c>
    </row>
    <row r="71" spans="1:12" ht="13.5" thickBot="1">
      <c r="A71" s="307" t="s">
        <v>418</v>
      </c>
      <c r="B71" s="308"/>
      <c r="C71" s="308"/>
      <c r="D71" s="308"/>
      <c r="E71" s="44">
        <f>SUM(E28:E70)</f>
        <v>65</v>
      </c>
      <c r="F71" s="45">
        <f>SUM(F28:F70)</f>
        <v>232925</v>
      </c>
      <c r="G71" s="45">
        <f>SUM(G28:G70)</f>
        <v>112450.87</v>
      </c>
      <c r="H71" s="46">
        <f>SUM(H28:H70)</f>
        <v>120474.12999999999</v>
      </c>
      <c r="L71" s="21"/>
    </row>
    <row r="72" spans="1:8" ht="12.75">
      <c r="A72" s="304">
        <v>1016</v>
      </c>
      <c r="B72" s="305"/>
      <c r="C72" s="305"/>
      <c r="D72" s="305"/>
      <c r="E72" s="305"/>
      <c r="F72" s="305"/>
      <c r="G72" s="305"/>
      <c r="H72" s="306"/>
    </row>
    <row r="73" spans="1:8" ht="12.75">
      <c r="A73" s="47">
        <v>1</v>
      </c>
      <c r="B73" s="25" t="s">
        <v>569</v>
      </c>
      <c r="C73" s="5"/>
      <c r="D73" s="5">
        <v>10630001</v>
      </c>
      <c r="E73" s="5">
        <v>1</v>
      </c>
      <c r="F73" s="11">
        <v>124</v>
      </c>
      <c r="G73" s="11">
        <v>123</v>
      </c>
      <c r="H73" s="49">
        <v>1</v>
      </c>
    </row>
    <row r="74" spans="1:8" ht="12.75">
      <c r="A74" s="47">
        <v>2</v>
      </c>
      <c r="B74" s="25" t="s">
        <v>23</v>
      </c>
      <c r="C74" s="5"/>
      <c r="D74" s="5" t="s">
        <v>27</v>
      </c>
      <c r="E74" s="5">
        <v>2</v>
      </c>
      <c r="F74" s="11">
        <v>309</v>
      </c>
      <c r="G74" s="11">
        <v>308</v>
      </c>
      <c r="H74" s="49">
        <v>1</v>
      </c>
    </row>
    <row r="75" spans="1:8" ht="12.75">
      <c r="A75" s="47">
        <v>3</v>
      </c>
      <c r="B75" s="25" t="s">
        <v>495</v>
      </c>
      <c r="C75" s="5"/>
      <c r="D75" s="5">
        <v>10630004</v>
      </c>
      <c r="E75" s="5">
        <v>1</v>
      </c>
      <c r="F75" s="11">
        <v>174</v>
      </c>
      <c r="G75" s="11">
        <v>173</v>
      </c>
      <c r="H75" s="49">
        <v>1</v>
      </c>
    </row>
    <row r="76" spans="1:8" ht="12.75">
      <c r="A76" s="47">
        <v>4</v>
      </c>
      <c r="B76" s="25" t="s">
        <v>24</v>
      </c>
      <c r="C76" s="5"/>
      <c r="D76" s="5">
        <v>10630005</v>
      </c>
      <c r="E76" s="5">
        <v>1</v>
      </c>
      <c r="F76" s="11">
        <v>358</v>
      </c>
      <c r="G76" s="11">
        <v>357</v>
      </c>
      <c r="H76" s="49">
        <v>1</v>
      </c>
    </row>
    <row r="77" spans="1:8" ht="12.75">
      <c r="A77" s="47">
        <v>5</v>
      </c>
      <c r="B77" s="25" t="s">
        <v>570</v>
      </c>
      <c r="C77" s="5"/>
      <c r="D77" s="5">
        <v>10630006</v>
      </c>
      <c r="E77" s="5">
        <v>1</v>
      </c>
      <c r="F77" s="11">
        <v>164</v>
      </c>
      <c r="G77" s="11">
        <v>163</v>
      </c>
      <c r="H77" s="49">
        <v>1</v>
      </c>
    </row>
    <row r="78" spans="1:8" ht="12.75">
      <c r="A78" s="47">
        <v>6</v>
      </c>
      <c r="B78" s="25" t="s">
        <v>571</v>
      </c>
      <c r="C78" s="5"/>
      <c r="D78" s="5">
        <v>1064</v>
      </c>
      <c r="E78" s="5">
        <v>1</v>
      </c>
      <c r="F78" s="11">
        <v>16803</v>
      </c>
      <c r="G78" s="11">
        <v>9644.43</v>
      </c>
      <c r="H78" s="49">
        <v>7158.57</v>
      </c>
    </row>
    <row r="79" spans="1:8" ht="12.75">
      <c r="A79" s="47">
        <v>7</v>
      </c>
      <c r="B79" s="25" t="s">
        <v>572</v>
      </c>
      <c r="C79" s="5"/>
      <c r="D79" s="5">
        <v>1062001</v>
      </c>
      <c r="E79" s="5">
        <v>1</v>
      </c>
      <c r="F79" s="11">
        <v>274</v>
      </c>
      <c r="G79" s="11">
        <v>273</v>
      </c>
      <c r="H79" s="49">
        <v>1</v>
      </c>
    </row>
    <row r="80" spans="1:8" ht="12.75">
      <c r="A80" s="47">
        <v>8</v>
      </c>
      <c r="B80" s="25" t="s">
        <v>21</v>
      </c>
      <c r="C80" s="5"/>
      <c r="D80" s="5" t="s">
        <v>40</v>
      </c>
      <c r="E80" s="5">
        <v>5</v>
      </c>
      <c r="F80" s="11">
        <v>581</v>
      </c>
      <c r="G80" s="11">
        <v>580</v>
      </c>
      <c r="H80" s="49">
        <v>1</v>
      </c>
    </row>
    <row r="81" spans="1:8" ht="12.75">
      <c r="A81" s="47">
        <v>9</v>
      </c>
      <c r="B81" s="25" t="s">
        <v>573</v>
      </c>
      <c r="C81" s="5"/>
      <c r="D81" s="5">
        <v>10620008</v>
      </c>
      <c r="E81" s="5">
        <v>1</v>
      </c>
      <c r="F81" s="11">
        <v>403</v>
      </c>
      <c r="G81" s="11">
        <v>402</v>
      </c>
      <c r="H81" s="49">
        <v>1</v>
      </c>
    </row>
    <row r="82" spans="1:8" ht="12.75">
      <c r="A82" s="47">
        <v>10</v>
      </c>
      <c r="B82" s="25" t="s">
        <v>574</v>
      </c>
      <c r="C82" s="5"/>
      <c r="D82" s="5">
        <v>10620009</v>
      </c>
      <c r="E82" s="5">
        <v>1</v>
      </c>
      <c r="F82" s="11">
        <v>117</v>
      </c>
      <c r="G82" s="11">
        <v>116</v>
      </c>
      <c r="H82" s="49">
        <v>1</v>
      </c>
    </row>
    <row r="83" spans="1:8" ht="12.75">
      <c r="A83" s="47">
        <v>11</v>
      </c>
      <c r="B83" s="25" t="s">
        <v>575</v>
      </c>
      <c r="C83" s="5"/>
      <c r="D83" s="5">
        <v>10620010</v>
      </c>
      <c r="E83" s="5">
        <v>1</v>
      </c>
      <c r="F83" s="11">
        <v>163</v>
      </c>
      <c r="G83" s="11">
        <v>162</v>
      </c>
      <c r="H83" s="49">
        <v>1</v>
      </c>
    </row>
    <row r="84" spans="1:8" ht="12.75">
      <c r="A84" s="47">
        <v>12</v>
      </c>
      <c r="B84" s="25" t="s">
        <v>576</v>
      </c>
      <c r="C84" s="5"/>
      <c r="D84" s="5">
        <v>10620011</v>
      </c>
      <c r="E84" s="5">
        <v>1</v>
      </c>
      <c r="F84" s="11">
        <v>213</v>
      </c>
      <c r="G84" s="11">
        <v>212</v>
      </c>
      <c r="H84" s="49">
        <v>1</v>
      </c>
    </row>
    <row r="85" spans="1:8" ht="12.75">
      <c r="A85" s="47">
        <v>13</v>
      </c>
      <c r="B85" s="25" t="s">
        <v>22</v>
      </c>
      <c r="C85" s="5"/>
      <c r="D85" s="5">
        <v>10620012</v>
      </c>
      <c r="E85" s="5">
        <v>1</v>
      </c>
      <c r="F85" s="11">
        <v>368</v>
      </c>
      <c r="G85" s="11">
        <v>367</v>
      </c>
      <c r="H85" s="49">
        <v>1</v>
      </c>
    </row>
    <row r="86" spans="1:8" ht="12.75">
      <c r="A86" s="47">
        <v>14</v>
      </c>
      <c r="B86" s="25" t="s">
        <v>25</v>
      </c>
      <c r="C86" s="5"/>
      <c r="D86" s="5" t="s">
        <v>41</v>
      </c>
      <c r="E86" s="5">
        <v>3</v>
      </c>
      <c r="F86" s="11">
        <v>519</v>
      </c>
      <c r="G86" s="11">
        <v>518</v>
      </c>
      <c r="H86" s="49">
        <v>1</v>
      </c>
    </row>
    <row r="87" spans="1:8" ht="12.75">
      <c r="A87" s="47">
        <v>15</v>
      </c>
      <c r="B87" s="25" t="s">
        <v>26</v>
      </c>
      <c r="C87" s="5"/>
      <c r="D87" s="5" t="s">
        <v>42</v>
      </c>
      <c r="E87" s="5">
        <v>4</v>
      </c>
      <c r="F87" s="11">
        <v>171</v>
      </c>
      <c r="G87" s="11">
        <v>170</v>
      </c>
      <c r="H87" s="49">
        <v>1</v>
      </c>
    </row>
    <row r="88" spans="1:8" ht="12.75">
      <c r="A88" s="47">
        <v>16</v>
      </c>
      <c r="B88" s="25" t="s">
        <v>577</v>
      </c>
      <c r="C88" s="5"/>
      <c r="D88" s="5">
        <v>10620016</v>
      </c>
      <c r="E88" s="5">
        <v>1</v>
      </c>
      <c r="F88" s="11">
        <v>331</v>
      </c>
      <c r="G88" s="11">
        <v>330</v>
      </c>
      <c r="H88" s="49">
        <v>1</v>
      </c>
    </row>
    <row r="89" spans="1:8" ht="12.75">
      <c r="A89" s="47">
        <v>17</v>
      </c>
      <c r="B89" s="25" t="s">
        <v>575</v>
      </c>
      <c r="C89" s="5"/>
      <c r="D89" s="5">
        <v>10620018</v>
      </c>
      <c r="E89" s="5">
        <v>1</v>
      </c>
      <c r="F89" s="11">
        <v>113</v>
      </c>
      <c r="G89" s="11">
        <v>112</v>
      </c>
      <c r="H89" s="49">
        <v>1</v>
      </c>
    </row>
    <row r="90" spans="1:8" ht="12.75">
      <c r="A90" s="47">
        <v>18</v>
      </c>
      <c r="B90" s="25" t="s">
        <v>59</v>
      </c>
      <c r="C90" s="5"/>
      <c r="D90" s="5">
        <v>101620019</v>
      </c>
      <c r="E90" s="5">
        <v>1</v>
      </c>
      <c r="F90" s="11">
        <v>6403</v>
      </c>
      <c r="G90" s="11">
        <v>480.23</v>
      </c>
      <c r="H90" s="49">
        <v>5922.77</v>
      </c>
    </row>
    <row r="91" spans="1:8" ht="13.5" thickBot="1">
      <c r="A91" s="307" t="s">
        <v>418</v>
      </c>
      <c r="B91" s="308"/>
      <c r="C91" s="308"/>
      <c r="D91" s="308"/>
      <c r="E91" s="44">
        <f>SUM(E73:E90)</f>
        <v>28</v>
      </c>
      <c r="F91" s="45">
        <f>SUM(F73:F90)</f>
        <v>27588</v>
      </c>
      <c r="G91" s="45">
        <f>SUM(G73:G90)</f>
        <v>14490.66</v>
      </c>
      <c r="H91" s="46">
        <f>SUM(H73:H90)</f>
        <v>13097.34</v>
      </c>
    </row>
    <row r="92" spans="1:8" ht="12.75">
      <c r="A92" s="304">
        <v>1017</v>
      </c>
      <c r="B92" s="305"/>
      <c r="C92" s="305"/>
      <c r="D92" s="305"/>
      <c r="E92" s="305"/>
      <c r="F92" s="305"/>
      <c r="G92" s="305"/>
      <c r="H92" s="306"/>
    </row>
    <row r="93" spans="1:8" ht="12.75">
      <c r="A93" s="47">
        <v>1</v>
      </c>
      <c r="B93" s="25" t="s">
        <v>8</v>
      </c>
      <c r="C93" s="5"/>
      <c r="D93" s="5">
        <v>10900001</v>
      </c>
      <c r="E93" s="5">
        <v>1</v>
      </c>
      <c r="F93" s="11">
        <v>14</v>
      </c>
      <c r="G93" s="11">
        <v>13</v>
      </c>
      <c r="H93" s="49">
        <f>F93-G93</f>
        <v>1</v>
      </c>
    </row>
    <row r="94" spans="1:8" ht="13.5" thickBot="1">
      <c r="A94" s="307" t="s">
        <v>418</v>
      </c>
      <c r="B94" s="308"/>
      <c r="C94" s="308"/>
      <c r="D94" s="308"/>
      <c r="E94" s="44">
        <f>E93</f>
        <v>1</v>
      </c>
      <c r="F94" s="45">
        <f>F93</f>
        <v>14</v>
      </c>
      <c r="G94" s="45">
        <f>G93</f>
        <v>13</v>
      </c>
      <c r="H94" s="46">
        <f>H93</f>
        <v>1</v>
      </c>
    </row>
    <row r="95" spans="1:8" ht="12.75">
      <c r="A95" s="304">
        <v>1112</v>
      </c>
      <c r="B95" s="305"/>
      <c r="C95" s="305"/>
      <c r="D95" s="305"/>
      <c r="E95" s="305"/>
      <c r="F95" s="305"/>
      <c r="G95" s="305"/>
      <c r="H95" s="306"/>
    </row>
    <row r="96" spans="1:8" ht="12.75">
      <c r="A96" s="47">
        <v>1</v>
      </c>
      <c r="B96" s="25" t="s">
        <v>99</v>
      </c>
      <c r="C96" s="5"/>
      <c r="D96" s="5"/>
      <c r="E96" s="5" t="s">
        <v>55</v>
      </c>
      <c r="F96" s="11">
        <v>80438.8</v>
      </c>
      <c r="G96" s="11">
        <v>40219.4</v>
      </c>
      <c r="H96" s="49">
        <f>F96-G96</f>
        <v>40219.4</v>
      </c>
    </row>
    <row r="97" spans="1:8" ht="12.75">
      <c r="A97" s="47">
        <f>1+A96</f>
        <v>2</v>
      </c>
      <c r="B97" s="25" t="s">
        <v>578</v>
      </c>
      <c r="C97" s="5"/>
      <c r="D97" s="5"/>
      <c r="E97" s="5">
        <v>56</v>
      </c>
      <c r="F97" s="11">
        <v>2520</v>
      </c>
      <c r="G97" s="11">
        <v>1260</v>
      </c>
      <c r="H97" s="49">
        <f>F97-G97</f>
        <v>1260</v>
      </c>
    </row>
    <row r="98" spans="1:8" ht="13.5" thickBot="1">
      <c r="A98" s="307" t="s">
        <v>418</v>
      </c>
      <c r="B98" s="308"/>
      <c r="C98" s="308"/>
      <c r="D98" s="308"/>
      <c r="E98" s="44">
        <f>SUM(E96:E97)</f>
        <v>56</v>
      </c>
      <c r="F98" s="45">
        <f>SUM(F96:F97)</f>
        <v>82958.8</v>
      </c>
      <c r="G98" s="45">
        <f>SUM(G96:G97)</f>
        <v>41479.4</v>
      </c>
      <c r="H98" s="46">
        <f>SUM(H96:H97)</f>
        <v>41479.4</v>
      </c>
    </row>
    <row r="99" spans="1:8" ht="12.75">
      <c r="A99" s="247">
        <v>1113</v>
      </c>
      <c r="B99" s="248"/>
      <c r="C99" s="248"/>
      <c r="D99" s="248"/>
      <c r="E99" s="248"/>
      <c r="F99" s="248"/>
      <c r="G99" s="248"/>
      <c r="H99" s="249"/>
    </row>
    <row r="100" spans="1:8" ht="12.75">
      <c r="A100" s="47">
        <v>1</v>
      </c>
      <c r="B100" s="25" t="s">
        <v>50</v>
      </c>
      <c r="C100" s="5"/>
      <c r="D100" s="5" t="s">
        <v>51</v>
      </c>
      <c r="E100" s="5">
        <v>3</v>
      </c>
      <c r="F100" s="11">
        <v>180</v>
      </c>
      <c r="G100" s="11">
        <v>90</v>
      </c>
      <c r="H100" s="49">
        <v>90</v>
      </c>
    </row>
    <row r="101" spans="1:8" ht="12.75">
      <c r="A101" s="47">
        <v>2</v>
      </c>
      <c r="B101" s="25" t="s">
        <v>579</v>
      </c>
      <c r="C101" s="5"/>
      <c r="D101" s="5" t="s">
        <v>52</v>
      </c>
      <c r="E101" s="5">
        <v>2</v>
      </c>
      <c r="F101" s="11">
        <v>14</v>
      </c>
      <c r="G101" s="11">
        <v>7</v>
      </c>
      <c r="H101" s="49">
        <v>7</v>
      </c>
    </row>
    <row r="102" spans="1:8" ht="12.75">
      <c r="A102" s="47">
        <v>3</v>
      </c>
      <c r="B102" s="25" t="s">
        <v>580</v>
      </c>
      <c r="C102" s="5"/>
      <c r="D102" s="5" t="s">
        <v>53</v>
      </c>
      <c r="E102" s="5">
        <v>10</v>
      </c>
      <c r="F102" s="11">
        <v>600</v>
      </c>
      <c r="G102" s="11">
        <v>300</v>
      </c>
      <c r="H102" s="49">
        <v>300</v>
      </c>
    </row>
    <row r="103" spans="1:8" ht="12.75">
      <c r="A103" s="47">
        <v>4</v>
      </c>
      <c r="B103" s="25" t="s">
        <v>102</v>
      </c>
      <c r="C103" s="5"/>
      <c r="D103" s="5">
        <v>11360016</v>
      </c>
      <c r="E103" s="5">
        <v>1</v>
      </c>
      <c r="F103" s="11">
        <v>142</v>
      </c>
      <c r="G103" s="11">
        <v>71</v>
      </c>
      <c r="H103" s="49">
        <v>71</v>
      </c>
    </row>
    <row r="104" spans="1:8" ht="12.75">
      <c r="A104" s="47">
        <v>5</v>
      </c>
      <c r="B104" s="25" t="s">
        <v>581</v>
      </c>
      <c r="C104" s="5"/>
      <c r="D104" s="5">
        <v>1136025</v>
      </c>
      <c r="E104" s="5">
        <v>1</v>
      </c>
      <c r="F104" s="11">
        <v>97</v>
      </c>
      <c r="G104" s="11">
        <v>48.5</v>
      </c>
      <c r="H104" s="49">
        <v>48.5</v>
      </c>
    </row>
    <row r="105" spans="1:8" ht="12.75">
      <c r="A105" s="47">
        <v>6</v>
      </c>
      <c r="B105" s="25" t="s">
        <v>582</v>
      </c>
      <c r="C105" s="5"/>
      <c r="D105" s="5">
        <v>1136026</v>
      </c>
      <c r="E105" s="5">
        <v>1</v>
      </c>
      <c r="F105" s="11">
        <v>139</v>
      </c>
      <c r="G105" s="11">
        <v>69.5</v>
      </c>
      <c r="H105" s="49">
        <v>69.5</v>
      </c>
    </row>
    <row r="106" spans="1:8" ht="12.75">
      <c r="A106" s="47">
        <v>7</v>
      </c>
      <c r="B106" s="25" t="s">
        <v>583</v>
      </c>
      <c r="C106" s="5"/>
      <c r="D106" s="5">
        <v>1136027</v>
      </c>
      <c r="E106" s="5">
        <v>1</v>
      </c>
      <c r="F106" s="11">
        <v>110</v>
      </c>
      <c r="G106" s="11">
        <v>55</v>
      </c>
      <c r="H106" s="49">
        <v>55</v>
      </c>
    </row>
    <row r="107" spans="1:8" ht="12.75">
      <c r="A107" s="47">
        <v>8</v>
      </c>
      <c r="B107" s="25" t="s">
        <v>584</v>
      </c>
      <c r="C107" s="5"/>
      <c r="D107" s="5">
        <v>1136028</v>
      </c>
      <c r="E107" s="5">
        <v>1</v>
      </c>
      <c r="F107" s="11">
        <v>141</v>
      </c>
      <c r="G107" s="11">
        <v>70.5</v>
      </c>
      <c r="H107" s="49">
        <v>70.5</v>
      </c>
    </row>
    <row r="108" spans="1:8" ht="12.75">
      <c r="A108" s="47">
        <v>9</v>
      </c>
      <c r="B108" s="25" t="s">
        <v>585</v>
      </c>
      <c r="C108" s="5"/>
      <c r="D108" s="5" t="s">
        <v>54</v>
      </c>
      <c r="E108" s="5">
        <v>2</v>
      </c>
      <c r="F108" s="11">
        <v>908</v>
      </c>
      <c r="G108" s="11">
        <v>454</v>
      </c>
      <c r="H108" s="49">
        <v>454</v>
      </c>
    </row>
    <row r="109" spans="1:8" ht="12.75">
      <c r="A109" s="47">
        <v>10</v>
      </c>
      <c r="B109" s="25" t="s">
        <v>277</v>
      </c>
      <c r="C109" s="5"/>
      <c r="D109" s="5">
        <v>1137005</v>
      </c>
      <c r="E109" s="5">
        <v>1</v>
      </c>
      <c r="F109" s="11">
        <v>368</v>
      </c>
      <c r="G109" s="11">
        <v>184</v>
      </c>
      <c r="H109" s="49">
        <v>184</v>
      </c>
    </row>
    <row r="110" spans="1:8" ht="12.75">
      <c r="A110" s="47">
        <v>11</v>
      </c>
      <c r="B110" s="25" t="s">
        <v>472</v>
      </c>
      <c r="C110" s="5"/>
      <c r="D110" s="5">
        <v>1137006</v>
      </c>
      <c r="E110" s="5">
        <v>1</v>
      </c>
      <c r="F110" s="11">
        <v>229</v>
      </c>
      <c r="G110" s="11">
        <v>114.5</v>
      </c>
      <c r="H110" s="49">
        <v>114.5</v>
      </c>
    </row>
    <row r="111" spans="1:8" ht="12.75">
      <c r="A111" s="47">
        <v>12</v>
      </c>
      <c r="B111" s="25" t="s">
        <v>586</v>
      </c>
      <c r="C111" s="5"/>
      <c r="D111" s="5">
        <v>1137007</v>
      </c>
      <c r="E111" s="5">
        <v>1</v>
      </c>
      <c r="F111" s="11">
        <v>400</v>
      </c>
      <c r="G111" s="11">
        <v>200</v>
      </c>
      <c r="H111" s="49">
        <v>200</v>
      </c>
    </row>
    <row r="112" spans="1:8" ht="12.75">
      <c r="A112" s="47">
        <v>13</v>
      </c>
      <c r="B112" s="25" t="s">
        <v>57</v>
      </c>
      <c r="C112" s="5"/>
      <c r="D112" s="5">
        <v>1137011</v>
      </c>
      <c r="E112" s="5">
        <v>1</v>
      </c>
      <c r="F112" s="11">
        <v>4070</v>
      </c>
      <c r="G112" s="11">
        <v>2035</v>
      </c>
      <c r="H112" s="49">
        <v>2035</v>
      </c>
    </row>
    <row r="113" spans="1:8" ht="12.75">
      <c r="A113" s="47">
        <v>14</v>
      </c>
      <c r="B113" s="25" t="s">
        <v>587</v>
      </c>
      <c r="C113" s="5"/>
      <c r="D113" s="5">
        <v>1137001</v>
      </c>
      <c r="E113" s="5">
        <v>1</v>
      </c>
      <c r="F113" s="11">
        <v>800</v>
      </c>
      <c r="G113" s="11">
        <v>400</v>
      </c>
      <c r="H113" s="49">
        <v>400</v>
      </c>
    </row>
    <row r="114" spans="1:8" ht="12.75">
      <c r="A114" s="47">
        <v>15</v>
      </c>
      <c r="B114" s="25" t="s">
        <v>590</v>
      </c>
      <c r="C114" s="5"/>
      <c r="D114" s="5">
        <v>1137002</v>
      </c>
      <c r="E114" s="5">
        <v>1</v>
      </c>
      <c r="F114" s="11">
        <v>400</v>
      </c>
      <c r="G114" s="11">
        <v>200</v>
      </c>
      <c r="H114" s="49">
        <v>200</v>
      </c>
    </row>
    <row r="115" spans="1:8" ht="12.75">
      <c r="A115" s="47">
        <v>16</v>
      </c>
      <c r="B115" s="25" t="s">
        <v>588</v>
      </c>
      <c r="C115" s="5"/>
      <c r="D115" s="5">
        <v>1137008</v>
      </c>
      <c r="E115" s="5">
        <v>1</v>
      </c>
      <c r="F115" s="11">
        <v>600</v>
      </c>
      <c r="G115" s="11">
        <v>300</v>
      </c>
      <c r="H115" s="49">
        <v>300</v>
      </c>
    </row>
    <row r="116" spans="1:8" ht="12.75">
      <c r="A116" s="47">
        <v>17</v>
      </c>
      <c r="B116" s="25" t="s">
        <v>56</v>
      </c>
      <c r="C116" s="5"/>
      <c r="D116" s="5">
        <v>1137009</v>
      </c>
      <c r="E116" s="5">
        <v>1</v>
      </c>
      <c r="F116" s="11">
        <v>1100</v>
      </c>
      <c r="G116" s="11">
        <v>550</v>
      </c>
      <c r="H116" s="49">
        <v>550</v>
      </c>
    </row>
    <row r="117" spans="1:8" ht="12.75">
      <c r="A117" s="47">
        <v>18</v>
      </c>
      <c r="B117" s="25" t="s">
        <v>589</v>
      </c>
      <c r="C117" s="5"/>
      <c r="D117" s="5">
        <v>1137010</v>
      </c>
      <c r="E117" s="5">
        <v>1</v>
      </c>
      <c r="F117" s="11">
        <v>600</v>
      </c>
      <c r="G117" s="11">
        <v>300</v>
      </c>
      <c r="H117" s="49">
        <v>300</v>
      </c>
    </row>
    <row r="118" spans="1:8" ht="13.5" thickBot="1">
      <c r="A118" s="307" t="s">
        <v>418</v>
      </c>
      <c r="B118" s="308"/>
      <c r="C118" s="308"/>
      <c r="D118" s="308"/>
      <c r="E118" s="52">
        <f>SUM(E100:E117)</f>
        <v>31</v>
      </c>
      <c r="F118" s="45">
        <f>SUM(F100:F117)</f>
        <v>10898</v>
      </c>
      <c r="G118" s="45">
        <f>SUM(G100:G117)</f>
        <v>5449</v>
      </c>
      <c r="H118" s="46">
        <f>SUM(H100:H117)</f>
        <v>5449</v>
      </c>
    </row>
    <row r="119" spans="1:11" ht="13.5" thickBot="1">
      <c r="A119" s="291" t="s">
        <v>358</v>
      </c>
      <c r="B119" s="292"/>
      <c r="C119" s="292"/>
      <c r="D119" s="292"/>
      <c r="E119" s="52">
        <f>E26+E71+E91+E94+E98+E118</f>
        <v>195</v>
      </c>
      <c r="F119" s="45">
        <f>F26+F71+F91+F94+F98+F118</f>
        <v>1062207.8</v>
      </c>
      <c r="G119" s="45">
        <f>G26+G71+G91+G94+G98+G118</f>
        <v>856604.7300000001</v>
      </c>
      <c r="H119" s="46">
        <f>H26+H71+H91+H94+H98+H118</f>
        <v>205603.06999999998</v>
      </c>
      <c r="K119" s="21"/>
    </row>
    <row r="121" spans="2:6" ht="12.75">
      <c r="B121" s="17" t="s">
        <v>361</v>
      </c>
      <c r="F121" s="17" t="s">
        <v>362</v>
      </c>
    </row>
    <row r="122" spans="2:8" ht="12.75">
      <c r="B122" s="19" t="s">
        <v>772</v>
      </c>
      <c r="C122" s="19"/>
      <c r="D122" s="73"/>
      <c r="E122" s="73"/>
      <c r="F122" s="71" t="s">
        <v>773</v>
      </c>
      <c r="G122" s="71"/>
      <c r="H122" s="71"/>
    </row>
    <row r="123" spans="2:8" ht="12.75">
      <c r="B123" s="70"/>
      <c r="C123" s="70" t="s">
        <v>774</v>
      </c>
      <c r="D123" s="73"/>
      <c r="E123" s="73"/>
      <c r="F123" s="72"/>
      <c r="G123" s="72"/>
      <c r="H123" s="74" t="s">
        <v>775</v>
      </c>
    </row>
  </sheetData>
  <sheetProtection/>
  <mergeCells count="26">
    <mergeCell ref="A118:D118"/>
    <mergeCell ref="A119:D119"/>
    <mergeCell ref="D42:D43"/>
    <mergeCell ref="F45:F54"/>
    <mergeCell ref="G45:G54"/>
    <mergeCell ref="H45:H54"/>
    <mergeCell ref="A92:H92"/>
    <mergeCell ref="A94:D94"/>
    <mergeCell ref="A71:D71"/>
    <mergeCell ref="A72:H72"/>
    <mergeCell ref="A91:D91"/>
    <mergeCell ref="A95:H95"/>
    <mergeCell ref="A98:D98"/>
    <mergeCell ref="A99:H99"/>
    <mergeCell ref="A1:H1"/>
    <mergeCell ref="A2:H2"/>
    <mergeCell ref="A3:H3"/>
    <mergeCell ref="A4:H4"/>
    <mergeCell ref="A5:H5"/>
    <mergeCell ref="A27:H27"/>
    <mergeCell ref="A6:H6"/>
    <mergeCell ref="A7:H7"/>
    <mergeCell ref="A8:H8"/>
    <mergeCell ref="A11:H11"/>
    <mergeCell ref="A26:D26"/>
    <mergeCell ref="A10:H1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2" r:id="rId1"/>
  <rowBreaks count="2" manualBreakCount="2">
    <brk id="57" max="7" man="1"/>
    <brk id="12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87"/>
  <sheetViews>
    <sheetView view="pageBreakPreview" zoomScaleSheetLayoutView="100" zoomScalePageLayoutView="0" workbookViewId="0" topLeftCell="A49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10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 customHeight="1">
      <c r="A7" s="303" t="s">
        <v>359</v>
      </c>
      <c r="B7" s="303"/>
      <c r="C7" s="303"/>
      <c r="D7" s="303"/>
      <c r="E7" s="303"/>
      <c r="F7" s="303"/>
      <c r="G7" s="303"/>
      <c r="H7" s="303"/>
    </row>
    <row r="8" spans="1:8" ht="12.75" customHeight="1">
      <c r="A8" s="303" t="s">
        <v>360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1013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91</v>
      </c>
      <c r="C13" s="5"/>
      <c r="D13" s="5">
        <v>10310001</v>
      </c>
      <c r="E13" s="5">
        <v>1</v>
      </c>
      <c r="F13" s="11">
        <v>770608</v>
      </c>
      <c r="G13" s="11">
        <v>770607</v>
      </c>
      <c r="H13" s="49">
        <f>F13-G13</f>
        <v>1</v>
      </c>
    </row>
    <row r="14" spans="1:8" ht="12.75">
      <c r="A14" s="47">
        <v>2</v>
      </c>
      <c r="B14" s="25" t="s">
        <v>90</v>
      </c>
      <c r="C14" s="5"/>
      <c r="D14" s="5">
        <v>10310002</v>
      </c>
      <c r="E14" s="5">
        <v>1</v>
      </c>
      <c r="F14" s="11">
        <v>2001</v>
      </c>
      <c r="G14" s="11">
        <v>2000</v>
      </c>
      <c r="H14" s="49">
        <f>F14-G14</f>
        <v>1</v>
      </c>
    </row>
    <row r="15" spans="1:8" ht="12.75">
      <c r="A15" s="47">
        <v>3</v>
      </c>
      <c r="B15" s="25" t="s">
        <v>89</v>
      </c>
      <c r="C15" s="5"/>
      <c r="D15" s="5">
        <v>10310003</v>
      </c>
      <c r="E15" s="5">
        <v>1</v>
      </c>
      <c r="F15" s="11">
        <v>2001</v>
      </c>
      <c r="G15" s="11">
        <v>2000</v>
      </c>
      <c r="H15" s="49">
        <f>F15-G15</f>
        <v>1</v>
      </c>
    </row>
    <row r="16" spans="1:8" ht="13.5" thickBot="1">
      <c r="A16" s="307" t="s">
        <v>418</v>
      </c>
      <c r="B16" s="308"/>
      <c r="C16" s="308"/>
      <c r="D16" s="308"/>
      <c r="E16" s="44">
        <f>SUM(E13:E15)</f>
        <v>3</v>
      </c>
      <c r="F16" s="45">
        <f>SUM(F13:F15)</f>
        <v>774610</v>
      </c>
      <c r="G16" s="45">
        <f>SUM(G13:G15)</f>
        <v>774607</v>
      </c>
      <c r="H16" s="46">
        <f>SUM(H13:H15)</f>
        <v>3</v>
      </c>
    </row>
    <row r="17" spans="1:8" ht="12.75">
      <c r="A17" s="304">
        <v>1014</v>
      </c>
      <c r="B17" s="305"/>
      <c r="C17" s="305"/>
      <c r="D17" s="305"/>
      <c r="E17" s="305"/>
      <c r="F17" s="305"/>
      <c r="G17" s="305"/>
      <c r="H17" s="306"/>
    </row>
    <row r="18" spans="1:8" ht="12.75">
      <c r="A18" s="47">
        <v>1</v>
      </c>
      <c r="B18" s="25" t="s">
        <v>88</v>
      </c>
      <c r="C18" s="5"/>
      <c r="D18" s="5">
        <v>10490025</v>
      </c>
      <c r="E18" s="5">
        <v>1</v>
      </c>
      <c r="F18" s="11">
        <v>1539</v>
      </c>
      <c r="G18" s="11">
        <v>1538</v>
      </c>
      <c r="H18" s="49">
        <v>1</v>
      </c>
    </row>
    <row r="19" spans="1:8" ht="12.75">
      <c r="A19" s="47">
        <v>2</v>
      </c>
      <c r="B19" s="25" t="s">
        <v>589</v>
      </c>
      <c r="C19" s="5"/>
      <c r="D19" s="5">
        <v>10460001</v>
      </c>
      <c r="E19" s="5">
        <v>1</v>
      </c>
      <c r="F19" s="11">
        <v>355</v>
      </c>
      <c r="G19" s="11">
        <v>354</v>
      </c>
      <c r="H19" s="49">
        <v>1</v>
      </c>
    </row>
    <row r="20" spans="1:8" ht="12.75">
      <c r="A20" s="47">
        <v>3</v>
      </c>
      <c r="B20" s="25" t="s">
        <v>87</v>
      </c>
      <c r="C20" s="5"/>
      <c r="D20" s="5">
        <v>10490010</v>
      </c>
      <c r="E20" s="5">
        <v>1</v>
      </c>
      <c r="F20" s="11">
        <v>66</v>
      </c>
      <c r="G20" s="11">
        <v>65</v>
      </c>
      <c r="H20" s="49">
        <v>1</v>
      </c>
    </row>
    <row r="21" spans="1:8" ht="12.75">
      <c r="A21" s="47">
        <v>4</v>
      </c>
      <c r="B21" s="25" t="s">
        <v>86</v>
      </c>
      <c r="C21" s="5"/>
      <c r="D21" s="5">
        <v>10490024</v>
      </c>
      <c r="E21" s="5">
        <v>1</v>
      </c>
      <c r="F21" s="11">
        <v>3361</v>
      </c>
      <c r="G21" s="11">
        <v>3360</v>
      </c>
      <c r="H21" s="49">
        <v>1</v>
      </c>
    </row>
    <row r="22" spans="1:8" ht="25.5">
      <c r="A22" s="47">
        <v>5</v>
      </c>
      <c r="B22" s="36" t="s">
        <v>591</v>
      </c>
      <c r="C22" s="5"/>
      <c r="D22" s="5">
        <v>10490024</v>
      </c>
      <c r="E22" s="5">
        <v>1</v>
      </c>
      <c r="F22" s="11">
        <v>3746</v>
      </c>
      <c r="G22" s="11">
        <v>2904.8</v>
      </c>
      <c r="H22" s="49">
        <v>841.1999999999998</v>
      </c>
    </row>
    <row r="23" spans="1:8" ht="12.75">
      <c r="A23" s="47">
        <v>6</v>
      </c>
      <c r="B23" s="25" t="s">
        <v>592</v>
      </c>
      <c r="C23" s="5"/>
      <c r="D23" s="5">
        <v>101490025</v>
      </c>
      <c r="E23" s="5">
        <v>1</v>
      </c>
      <c r="F23" s="11">
        <v>12000</v>
      </c>
      <c r="G23" s="11">
        <v>200</v>
      </c>
      <c r="H23" s="49">
        <v>11800</v>
      </c>
    </row>
    <row r="24" spans="1:8" ht="12.75">
      <c r="A24" s="47">
        <v>7</v>
      </c>
      <c r="B24" s="25" t="s">
        <v>593</v>
      </c>
      <c r="C24" s="5"/>
      <c r="D24" s="5">
        <v>10450001</v>
      </c>
      <c r="E24" s="5">
        <v>1</v>
      </c>
      <c r="F24" s="11">
        <v>323</v>
      </c>
      <c r="G24" s="11">
        <v>322</v>
      </c>
      <c r="H24" s="49">
        <v>1</v>
      </c>
    </row>
    <row r="25" spans="1:8" ht="12.75">
      <c r="A25" s="47">
        <v>8</v>
      </c>
      <c r="B25" s="25" t="s">
        <v>83</v>
      </c>
      <c r="C25" s="5"/>
      <c r="D25" s="5">
        <v>10490003</v>
      </c>
      <c r="E25" s="5">
        <v>1</v>
      </c>
      <c r="F25" s="11">
        <v>499</v>
      </c>
      <c r="G25" s="11">
        <v>498</v>
      </c>
      <c r="H25" s="49">
        <v>1</v>
      </c>
    </row>
    <row r="26" spans="1:8" ht="12.75">
      <c r="A26" s="47">
        <v>9</v>
      </c>
      <c r="B26" s="25" t="s">
        <v>82</v>
      </c>
      <c r="C26" s="5"/>
      <c r="D26" s="5">
        <v>10490016</v>
      </c>
      <c r="E26" s="5">
        <v>1</v>
      </c>
      <c r="F26" s="11">
        <v>593</v>
      </c>
      <c r="G26" s="11">
        <v>592</v>
      </c>
      <c r="H26" s="49">
        <v>1</v>
      </c>
    </row>
    <row r="27" spans="1:8" ht="12.75">
      <c r="A27" s="47">
        <v>10</v>
      </c>
      <c r="B27" s="25" t="s">
        <v>81</v>
      </c>
      <c r="C27" s="5"/>
      <c r="D27" s="5">
        <v>10490018</v>
      </c>
      <c r="E27" s="5">
        <v>1</v>
      </c>
      <c r="F27" s="11">
        <v>169</v>
      </c>
      <c r="G27" s="11">
        <v>168</v>
      </c>
      <c r="H27" s="49">
        <v>1</v>
      </c>
    </row>
    <row r="28" spans="1:8" ht="12.75">
      <c r="A28" s="47">
        <v>11</v>
      </c>
      <c r="B28" s="25" t="s">
        <v>594</v>
      </c>
      <c r="C28" s="5"/>
      <c r="D28" s="5">
        <v>10480002</v>
      </c>
      <c r="E28" s="5">
        <v>1</v>
      </c>
      <c r="F28" s="11">
        <v>2501</v>
      </c>
      <c r="G28" s="11">
        <v>2500</v>
      </c>
      <c r="H28" s="49">
        <v>1</v>
      </c>
    </row>
    <row r="29" spans="1:8" ht="12.75">
      <c r="A29" s="47">
        <v>12</v>
      </c>
      <c r="B29" s="25" t="s">
        <v>595</v>
      </c>
      <c r="C29" s="5"/>
      <c r="D29" s="5" t="s">
        <v>79</v>
      </c>
      <c r="E29" s="5">
        <v>3</v>
      </c>
      <c r="F29" s="11">
        <v>301</v>
      </c>
      <c r="G29" s="11">
        <v>300</v>
      </c>
      <c r="H29" s="49">
        <v>1</v>
      </c>
    </row>
    <row r="30" spans="1:8" ht="12.75">
      <c r="A30" s="47">
        <v>13</v>
      </c>
      <c r="B30" s="25" t="s">
        <v>78</v>
      </c>
      <c r="C30" s="5"/>
      <c r="D30" s="5">
        <v>10480009</v>
      </c>
      <c r="E30" s="5">
        <v>1</v>
      </c>
      <c r="F30" s="11">
        <v>131</v>
      </c>
      <c r="G30" s="11">
        <v>130</v>
      </c>
      <c r="H30" s="49">
        <v>1</v>
      </c>
    </row>
    <row r="31" spans="1:8" ht="12.75">
      <c r="A31" s="47">
        <v>14</v>
      </c>
      <c r="B31" s="25" t="s">
        <v>77</v>
      </c>
      <c r="C31" s="5"/>
      <c r="D31" s="5">
        <v>10480010</v>
      </c>
      <c r="E31" s="5">
        <v>1</v>
      </c>
      <c r="F31" s="11">
        <v>210</v>
      </c>
      <c r="G31" s="11">
        <v>209</v>
      </c>
      <c r="H31" s="49">
        <v>1</v>
      </c>
    </row>
    <row r="32" spans="1:8" ht="12.75">
      <c r="A32" s="47">
        <v>15</v>
      </c>
      <c r="B32" s="25" t="s">
        <v>76</v>
      </c>
      <c r="C32" s="5"/>
      <c r="D32" s="312" t="s">
        <v>75</v>
      </c>
      <c r="E32" s="5">
        <v>4</v>
      </c>
      <c r="F32" s="313">
        <v>37082</v>
      </c>
      <c r="G32" s="313">
        <v>37081</v>
      </c>
      <c r="H32" s="311">
        <v>1</v>
      </c>
    </row>
    <row r="33" spans="1:8" ht="12.75">
      <c r="A33" s="47">
        <v>16</v>
      </c>
      <c r="B33" s="25" t="s">
        <v>596</v>
      </c>
      <c r="C33" s="5"/>
      <c r="D33" s="312"/>
      <c r="E33" s="5">
        <v>4</v>
      </c>
      <c r="F33" s="313"/>
      <c r="G33" s="313"/>
      <c r="H33" s="311"/>
    </row>
    <row r="34" spans="1:8" ht="12.75">
      <c r="A34" s="47">
        <v>17</v>
      </c>
      <c r="B34" s="25" t="s">
        <v>74</v>
      </c>
      <c r="C34" s="5"/>
      <c r="D34" s="312"/>
      <c r="E34" s="5">
        <v>1</v>
      </c>
      <c r="F34" s="313"/>
      <c r="G34" s="313"/>
      <c r="H34" s="311"/>
    </row>
    <row r="35" spans="1:8" ht="12.75">
      <c r="A35" s="47">
        <v>18</v>
      </c>
      <c r="B35" s="25" t="s">
        <v>73</v>
      </c>
      <c r="C35" s="5"/>
      <c r="D35" s="312"/>
      <c r="E35" s="5">
        <v>1</v>
      </c>
      <c r="F35" s="313"/>
      <c r="G35" s="313"/>
      <c r="H35" s="311"/>
    </row>
    <row r="36" spans="1:8" ht="12.75">
      <c r="A36" s="47">
        <v>19</v>
      </c>
      <c r="B36" s="25" t="s">
        <v>476</v>
      </c>
      <c r="C36" s="5"/>
      <c r="D36" s="312"/>
      <c r="E36" s="5">
        <v>4</v>
      </c>
      <c r="F36" s="313"/>
      <c r="G36" s="313"/>
      <c r="H36" s="311"/>
    </row>
    <row r="37" spans="1:8" ht="12.75">
      <c r="A37" s="47">
        <v>20</v>
      </c>
      <c r="B37" s="25" t="s">
        <v>556</v>
      </c>
      <c r="C37" s="5"/>
      <c r="D37" s="312"/>
      <c r="E37" s="5">
        <v>1</v>
      </c>
      <c r="F37" s="313"/>
      <c r="G37" s="313"/>
      <c r="H37" s="311"/>
    </row>
    <row r="38" spans="1:8" ht="12.75">
      <c r="A38" s="47">
        <v>21</v>
      </c>
      <c r="B38" s="25" t="s">
        <v>72</v>
      </c>
      <c r="C38" s="5"/>
      <c r="D38" s="5">
        <v>10480092</v>
      </c>
      <c r="E38" s="5">
        <v>1</v>
      </c>
      <c r="F38" s="313"/>
      <c r="G38" s="313"/>
      <c r="H38" s="311"/>
    </row>
    <row r="39" spans="1:8" ht="12.75">
      <c r="A39" s="47">
        <v>22</v>
      </c>
      <c r="B39" s="25" t="s">
        <v>58</v>
      </c>
      <c r="C39" s="5"/>
      <c r="D39" s="5">
        <v>101480093</v>
      </c>
      <c r="E39" s="5">
        <v>1</v>
      </c>
      <c r="F39" s="11">
        <v>9042</v>
      </c>
      <c r="G39" s="11">
        <v>678.15</v>
      </c>
      <c r="H39" s="49">
        <v>8363.85</v>
      </c>
    </row>
    <row r="40" spans="1:8" ht="12.75">
      <c r="A40" s="47">
        <v>23</v>
      </c>
      <c r="B40" s="25" t="s">
        <v>66</v>
      </c>
      <c r="C40" s="5"/>
      <c r="D40" s="5">
        <v>10490012</v>
      </c>
      <c r="E40" s="5">
        <v>1</v>
      </c>
      <c r="F40" s="11">
        <v>238</v>
      </c>
      <c r="G40" s="11">
        <v>237</v>
      </c>
      <c r="H40" s="49">
        <v>1</v>
      </c>
    </row>
    <row r="41" spans="1:12" ht="13.5" thickBot="1">
      <c r="A41" s="307" t="s">
        <v>418</v>
      </c>
      <c r="B41" s="308"/>
      <c r="C41" s="308"/>
      <c r="D41" s="308"/>
      <c r="E41" s="44">
        <f>SUM(E18:E40)</f>
        <v>34</v>
      </c>
      <c r="F41" s="45">
        <f>SUM(F18:F40)</f>
        <v>72156</v>
      </c>
      <c r="G41" s="45">
        <f>SUM(G18:G40)</f>
        <v>51136.950000000004</v>
      </c>
      <c r="H41" s="46">
        <f>SUM(H18:H40)</f>
        <v>21019.050000000003</v>
      </c>
      <c r="L41" s="21"/>
    </row>
    <row r="42" spans="1:8" ht="12.75">
      <c r="A42" s="304">
        <v>1016</v>
      </c>
      <c r="B42" s="305"/>
      <c r="C42" s="305"/>
      <c r="D42" s="305"/>
      <c r="E42" s="305"/>
      <c r="F42" s="305"/>
      <c r="G42" s="305"/>
      <c r="H42" s="306"/>
    </row>
    <row r="43" spans="1:8" ht="12.75">
      <c r="A43" s="47">
        <v>1</v>
      </c>
      <c r="B43" s="25" t="s">
        <v>85</v>
      </c>
      <c r="C43" s="5"/>
      <c r="D43" s="5">
        <v>10690001</v>
      </c>
      <c r="E43" s="5">
        <v>1</v>
      </c>
      <c r="F43" s="11">
        <v>913</v>
      </c>
      <c r="G43" s="11">
        <v>912</v>
      </c>
      <c r="H43" s="49">
        <v>1</v>
      </c>
    </row>
    <row r="44" spans="1:8" ht="12.75">
      <c r="A44" s="47">
        <v>2</v>
      </c>
      <c r="B44" s="25" t="s">
        <v>68</v>
      </c>
      <c r="C44" s="5"/>
      <c r="D44" s="5">
        <v>106300001</v>
      </c>
      <c r="E44" s="5">
        <v>1</v>
      </c>
      <c r="F44" s="11">
        <v>94</v>
      </c>
      <c r="G44" s="11">
        <v>93</v>
      </c>
      <c r="H44" s="49">
        <v>1</v>
      </c>
    </row>
    <row r="45" spans="1:8" ht="12.75">
      <c r="A45" s="47">
        <v>3</v>
      </c>
      <c r="B45" s="25" t="s">
        <v>84</v>
      </c>
      <c r="C45" s="5"/>
      <c r="D45" s="5">
        <v>10630003</v>
      </c>
      <c r="E45" s="5">
        <v>1</v>
      </c>
      <c r="F45" s="11">
        <v>38</v>
      </c>
      <c r="G45" s="11">
        <v>37</v>
      </c>
      <c r="H45" s="49">
        <v>1</v>
      </c>
    </row>
    <row r="46" spans="1:8" ht="12.75">
      <c r="A46" s="47">
        <v>4</v>
      </c>
      <c r="B46" s="25" t="s">
        <v>69</v>
      </c>
      <c r="C46" s="5"/>
      <c r="D46" s="5">
        <v>10630005</v>
      </c>
      <c r="E46" s="5">
        <v>1</v>
      </c>
      <c r="F46" s="11">
        <v>60</v>
      </c>
      <c r="G46" s="11">
        <v>59</v>
      </c>
      <c r="H46" s="49">
        <v>1</v>
      </c>
    </row>
    <row r="47" spans="1:8" ht="12.75">
      <c r="A47" s="47">
        <v>5</v>
      </c>
      <c r="B47" s="25" t="s">
        <v>597</v>
      </c>
      <c r="C47" s="5"/>
      <c r="D47" s="5">
        <v>10630006</v>
      </c>
      <c r="E47" s="5">
        <v>1</v>
      </c>
      <c r="F47" s="11">
        <v>164</v>
      </c>
      <c r="G47" s="11">
        <v>163</v>
      </c>
      <c r="H47" s="49">
        <v>1</v>
      </c>
    </row>
    <row r="48" spans="1:8" ht="12.75">
      <c r="A48" s="47">
        <v>6</v>
      </c>
      <c r="B48" s="25" t="s">
        <v>69</v>
      </c>
      <c r="C48" s="5"/>
      <c r="D48" s="5">
        <v>10630007</v>
      </c>
      <c r="E48" s="5">
        <v>1</v>
      </c>
      <c r="F48" s="11">
        <v>54</v>
      </c>
      <c r="G48" s="11">
        <v>53</v>
      </c>
      <c r="H48" s="49">
        <v>1</v>
      </c>
    </row>
    <row r="49" spans="1:8" ht="12.75">
      <c r="A49" s="47">
        <v>7</v>
      </c>
      <c r="B49" s="25" t="s">
        <v>598</v>
      </c>
      <c r="C49" s="5"/>
      <c r="D49" s="5">
        <v>10630008</v>
      </c>
      <c r="E49" s="5">
        <v>1</v>
      </c>
      <c r="F49" s="11">
        <v>163</v>
      </c>
      <c r="G49" s="11">
        <v>162</v>
      </c>
      <c r="H49" s="49">
        <v>1</v>
      </c>
    </row>
    <row r="50" spans="1:8" ht="12.75">
      <c r="A50" s="47">
        <v>8</v>
      </c>
      <c r="B50" s="25" t="s">
        <v>69</v>
      </c>
      <c r="C50" s="5"/>
      <c r="D50" s="5">
        <v>10630011</v>
      </c>
      <c r="E50" s="5">
        <v>1</v>
      </c>
      <c r="F50" s="11">
        <v>86</v>
      </c>
      <c r="G50" s="11">
        <v>85</v>
      </c>
      <c r="H50" s="49">
        <v>1</v>
      </c>
    </row>
    <row r="51" spans="1:8" ht="12.75">
      <c r="A51" s="47">
        <v>9</v>
      </c>
      <c r="B51" s="25" t="s">
        <v>68</v>
      </c>
      <c r="C51" s="5"/>
      <c r="D51" s="5">
        <v>10630010</v>
      </c>
      <c r="E51" s="5">
        <v>1</v>
      </c>
      <c r="F51" s="11">
        <v>63</v>
      </c>
      <c r="G51" s="11">
        <v>62</v>
      </c>
      <c r="H51" s="49">
        <v>1</v>
      </c>
    </row>
    <row r="52" spans="1:8" ht="12.75">
      <c r="A52" s="47">
        <v>10</v>
      </c>
      <c r="B52" s="25" t="s">
        <v>67</v>
      </c>
      <c r="C52" s="5"/>
      <c r="D52" s="5">
        <v>10620001</v>
      </c>
      <c r="E52" s="5">
        <v>1</v>
      </c>
      <c r="F52" s="11">
        <v>226</v>
      </c>
      <c r="G52" s="11">
        <v>225</v>
      </c>
      <c r="H52" s="49">
        <v>1</v>
      </c>
    </row>
    <row r="53" spans="1:8" ht="12.75">
      <c r="A53" s="47">
        <v>11</v>
      </c>
      <c r="B53" s="25" t="s">
        <v>599</v>
      </c>
      <c r="C53" s="5"/>
      <c r="D53" s="5">
        <v>10620002</v>
      </c>
      <c r="E53" s="5">
        <v>1</v>
      </c>
      <c r="F53" s="11">
        <v>413</v>
      </c>
      <c r="G53" s="11">
        <v>412</v>
      </c>
      <c r="H53" s="49">
        <v>1</v>
      </c>
    </row>
    <row r="54" spans="1:8" ht="12.75">
      <c r="A54" s="47">
        <v>12</v>
      </c>
      <c r="B54" s="25" t="s">
        <v>600</v>
      </c>
      <c r="C54" s="5"/>
      <c r="D54" s="5">
        <v>10620003</v>
      </c>
      <c r="E54" s="5">
        <v>1</v>
      </c>
      <c r="F54" s="11">
        <v>464</v>
      </c>
      <c r="G54" s="11">
        <v>463</v>
      </c>
      <c r="H54" s="49">
        <v>1</v>
      </c>
    </row>
    <row r="55" spans="1:8" ht="12.75">
      <c r="A55" s="47">
        <v>13</v>
      </c>
      <c r="B55" s="25" t="s">
        <v>601</v>
      </c>
      <c r="C55" s="5"/>
      <c r="D55" s="5">
        <v>10620001</v>
      </c>
      <c r="E55" s="5">
        <v>1</v>
      </c>
      <c r="F55" s="11">
        <v>799</v>
      </c>
      <c r="G55" s="11">
        <v>798</v>
      </c>
      <c r="H55" s="49">
        <v>1</v>
      </c>
    </row>
    <row r="56" spans="1:8" ht="12.75">
      <c r="A56" s="47">
        <v>14</v>
      </c>
      <c r="B56" s="25" t="s">
        <v>602</v>
      </c>
      <c r="C56" s="5"/>
      <c r="D56" s="5">
        <v>10620004</v>
      </c>
      <c r="E56" s="5">
        <v>1</v>
      </c>
      <c r="F56" s="11">
        <v>308</v>
      </c>
      <c r="G56" s="11">
        <v>307</v>
      </c>
      <c r="H56" s="49">
        <v>1</v>
      </c>
    </row>
    <row r="57" spans="1:8" ht="12.75">
      <c r="A57" s="47">
        <v>15</v>
      </c>
      <c r="B57" s="25" t="s">
        <v>575</v>
      </c>
      <c r="C57" s="5"/>
      <c r="D57" s="5">
        <v>10620005</v>
      </c>
      <c r="E57" s="5">
        <v>1</v>
      </c>
      <c r="F57" s="11">
        <v>328</v>
      </c>
      <c r="G57" s="11">
        <v>327</v>
      </c>
      <c r="H57" s="49">
        <v>1</v>
      </c>
    </row>
    <row r="58" spans="1:8" ht="13.5" thickBot="1">
      <c r="A58" s="307" t="s">
        <v>418</v>
      </c>
      <c r="B58" s="308"/>
      <c r="C58" s="308"/>
      <c r="D58" s="308"/>
      <c r="E58" s="44">
        <f>SUM(E43:E57)</f>
        <v>15</v>
      </c>
      <c r="F58" s="45">
        <f>SUM(F43:F57)</f>
        <v>4173</v>
      </c>
      <c r="G58" s="45">
        <f>SUM(G43:G57)</f>
        <v>4158</v>
      </c>
      <c r="H58" s="46">
        <f>SUM(H43:H57)</f>
        <v>15</v>
      </c>
    </row>
    <row r="59" spans="1:8" ht="12.75">
      <c r="A59" s="304">
        <v>1112</v>
      </c>
      <c r="B59" s="305"/>
      <c r="C59" s="305"/>
      <c r="D59" s="305"/>
      <c r="E59" s="305"/>
      <c r="F59" s="305"/>
      <c r="G59" s="305"/>
      <c r="H59" s="306"/>
    </row>
    <row r="60" spans="1:8" ht="12.75">
      <c r="A60" s="47">
        <v>1</v>
      </c>
      <c r="B60" s="25" t="s">
        <v>99</v>
      </c>
      <c r="C60" s="5"/>
      <c r="D60" s="5"/>
      <c r="E60" s="5" t="s">
        <v>55</v>
      </c>
      <c r="F60" s="11">
        <v>29032.95</v>
      </c>
      <c r="G60" s="11">
        <v>14516.48</v>
      </c>
      <c r="H60" s="49">
        <f>F60-G60</f>
        <v>14516.470000000001</v>
      </c>
    </row>
    <row r="61" spans="1:8" ht="13.5" thickBot="1">
      <c r="A61" s="307" t="s">
        <v>418</v>
      </c>
      <c r="B61" s="308"/>
      <c r="C61" s="308"/>
      <c r="D61" s="308"/>
      <c r="E61" s="44">
        <f>SUM(E60:E60)</f>
        <v>0</v>
      </c>
      <c r="F61" s="45">
        <f>SUM(F60:F60)</f>
        <v>29032.95</v>
      </c>
      <c r="G61" s="45">
        <f>SUM(G60:G60)</f>
        <v>14516.48</v>
      </c>
      <c r="H61" s="46">
        <f>SUM(H60:H60)</f>
        <v>14516.470000000001</v>
      </c>
    </row>
    <row r="62" spans="1:8" ht="12.75">
      <c r="A62" s="247">
        <v>1113</v>
      </c>
      <c r="B62" s="248"/>
      <c r="C62" s="248"/>
      <c r="D62" s="248"/>
      <c r="E62" s="248"/>
      <c r="F62" s="248"/>
      <c r="G62" s="248"/>
      <c r="H62" s="249"/>
    </row>
    <row r="63" spans="1:8" ht="12.75">
      <c r="A63" s="47">
        <v>17</v>
      </c>
      <c r="B63" s="25" t="s">
        <v>71</v>
      </c>
      <c r="C63" s="5"/>
      <c r="D63" s="5">
        <v>1137001</v>
      </c>
      <c r="E63" s="5">
        <v>1</v>
      </c>
      <c r="F63" s="11">
        <v>4070</v>
      </c>
      <c r="G63" s="11">
        <v>2035</v>
      </c>
      <c r="H63" s="49">
        <f>F63-G63</f>
        <v>2035</v>
      </c>
    </row>
    <row r="64" spans="1:8" ht="12.75">
      <c r="A64" s="47">
        <v>18</v>
      </c>
      <c r="B64" s="25" t="s">
        <v>70</v>
      </c>
      <c r="C64" s="5"/>
      <c r="D64" s="5">
        <v>1137002</v>
      </c>
      <c r="E64" s="5">
        <v>1</v>
      </c>
      <c r="F64" s="11">
        <v>1685</v>
      </c>
      <c r="G64" s="11">
        <v>842.5</v>
      </c>
      <c r="H64" s="49">
        <f>F64-G64</f>
        <v>842.5</v>
      </c>
    </row>
    <row r="65" spans="1:8" ht="13.5" thickBot="1">
      <c r="A65" s="307" t="s">
        <v>418</v>
      </c>
      <c r="B65" s="308"/>
      <c r="C65" s="308"/>
      <c r="D65" s="308"/>
      <c r="E65" s="44">
        <f>SUM(E63:E64)</f>
        <v>2</v>
      </c>
      <c r="F65" s="45">
        <f>SUM(F63:F64)</f>
        <v>5755</v>
      </c>
      <c r="G65" s="45">
        <f>SUM(G63:G64)</f>
        <v>2877.5</v>
      </c>
      <c r="H65" s="46">
        <f>SUM(H63:H64)</f>
        <v>2877.5</v>
      </c>
    </row>
    <row r="66" spans="1:8" ht="13.5" thickBot="1">
      <c r="A66" s="291" t="s">
        <v>358</v>
      </c>
      <c r="B66" s="292"/>
      <c r="C66" s="292"/>
      <c r="D66" s="292"/>
      <c r="E66" s="52">
        <f>E16+E41+E58+E61+E65</f>
        <v>54</v>
      </c>
      <c r="F66" s="45">
        <f>F16+F41+F58+F61+F65</f>
        <v>885726.95</v>
      </c>
      <c r="G66" s="45">
        <f>G16+G41+G58+G61+G65</f>
        <v>847295.9299999999</v>
      </c>
      <c r="H66" s="46">
        <f>H16+H41+H58+H61+H65</f>
        <v>38431.020000000004</v>
      </c>
    </row>
    <row r="67" spans="1:8" ht="12.75">
      <c r="A67" s="27"/>
      <c r="B67" s="32"/>
      <c r="C67" s="27"/>
      <c r="D67" s="27"/>
      <c r="E67" s="27"/>
      <c r="F67" s="27"/>
      <c r="G67" s="27"/>
      <c r="H67" s="27"/>
    </row>
    <row r="68" spans="2:6" ht="12.75">
      <c r="B68" s="17" t="s">
        <v>361</v>
      </c>
      <c r="F68" s="17" t="s">
        <v>362</v>
      </c>
    </row>
    <row r="69" spans="2:8" ht="12.75">
      <c r="B69" s="19" t="s">
        <v>772</v>
      </c>
      <c r="C69" s="19"/>
      <c r="D69" s="73"/>
      <c r="E69" s="73"/>
      <c r="F69" s="71" t="s">
        <v>773</v>
      </c>
      <c r="G69" s="71"/>
      <c r="H69" s="71"/>
    </row>
    <row r="70" spans="2:8" ht="12.75">
      <c r="B70" s="70"/>
      <c r="C70" s="70" t="s">
        <v>774</v>
      </c>
      <c r="D70" s="73"/>
      <c r="E70" s="73"/>
      <c r="F70" s="72"/>
      <c r="G70" s="72"/>
      <c r="H70" s="74" t="s">
        <v>775</v>
      </c>
    </row>
    <row r="71" spans="1:8" ht="12.75">
      <c r="A71" s="27"/>
      <c r="B71" s="32"/>
      <c r="C71" s="27"/>
      <c r="D71" s="27"/>
      <c r="E71" s="27"/>
      <c r="F71" s="27"/>
      <c r="G71" s="27"/>
      <c r="H71" s="27"/>
    </row>
    <row r="72" spans="1:8" ht="12.75">
      <c r="A72" s="27"/>
      <c r="B72" s="32"/>
      <c r="C72" s="27"/>
      <c r="D72" s="27"/>
      <c r="E72" s="27"/>
      <c r="F72" s="27"/>
      <c r="G72" s="27"/>
      <c r="H72" s="27"/>
    </row>
    <row r="73" spans="1:8" ht="12.75">
      <c r="A73" s="27"/>
      <c r="B73" s="32"/>
      <c r="C73" s="27"/>
      <c r="D73" s="27"/>
      <c r="E73" s="27"/>
      <c r="F73" s="27"/>
      <c r="G73" s="27"/>
      <c r="H73" s="27"/>
    </row>
    <row r="74" spans="1:8" ht="12.75">
      <c r="A74" s="27"/>
      <c r="B74" s="32"/>
      <c r="C74" s="27"/>
      <c r="D74" s="27"/>
      <c r="E74" s="27"/>
      <c r="F74" s="27"/>
      <c r="G74" s="27"/>
      <c r="H74" s="27"/>
    </row>
    <row r="75" spans="1:8" ht="12.75">
      <c r="A75" s="27"/>
      <c r="B75" s="32"/>
      <c r="C75" s="27"/>
      <c r="D75" s="27"/>
      <c r="E75" s="27"/>
      <c r="F75" s="27"/>
      <c r="G75" s="27"/>
      <c r="H75" s="27"/>
    </row>
    <row r="76" spans="1:8" ht="12.75">
      <c r="A76" s="27"/>
      <c r="B76" s="32"/>
      <c r="C76" s="27"/>
      <c r="D76" s="27"/>
      <c r="E76" s="27"/>
      <c r="F76" s="27"/>
      <c r="G76" s="27"/>
      <c r="H76" s="27"/>
    </row>
    <row r="77" spans="1:8" ht="12.75">
      <c r="A77" s="27"/>
      <c r="B77" s="32"/>
      <c r="C77" s="27"/>
      <c r="D77" s="27"/>
      <c r="E77" s="27"/>
      <c r="F77" s="27"/>
      <c r="G77" s="27"/>
      <c r="H77" s="27"/>
    </row>
    <row r="78" spans="1:8" ht="12.75">
      <c r="A78" s="27"/>
      <c r="B78" s="32"/>
      <c r="C78" s="27"/>
      <c r="D78" s="27"/>
      <c r="E78" s="27"/>
      <c r="F78" s="27"/>
      <c r="G78" s="27"/>
      <c r="H78" s="27"/>
    </row>
    <row r="79" spans="1:8" ht="12.75">
      <c r="A79" s="27"/>
      <c r="B79" s="32"/>
      <c r="C79" s="27"/>
      <c r="D79" s="27"/>
      <c r="E79" s="27"/>
      <c r="F79" s="27"/>
      <c r="G79" s="27"/>
      <c r="H79" s="27"/>
    </row>
    <row r="80" spans="1:8" ht="12.75">
      <c r="A80" s="27"/>
      <c r="B80" s="32"/>
      <c r="C80" s="27"/>
      <c r="D80" s="27"/>
      <c r="E80" s="27"/>
      <c r="F80" s="27"/>
      <c r="G80" s="27"/>
      <c r="H80" s="27"/>
    </row>
    <row r="81" spans="1:8" ht="12.75">
      <c r="A81" s="27"/>
      <c r="B81" s="32"/>
      <c r="C81" s="27"/>
      <c r="D81" s="27"/>
      <c r="E81" s="27"/>
      <c r="F81" s="27"/>
      <c r="G81" s="27"/>
      <c r="H81" s="27"/>
    </row>
    <row r="82" spans="1:8" ht="12.75">
      <c r="A82" s="27"/>
      <c r="B82" s="32"/>
      <c r="C82" s="27"/>
      <c r="D82" s="27"/>
      <c r="E82" s="27"/>
      <c r="F82" s="27"/>
      <c r="G82" s="27"/>
      <c r="H82" s="27"/>
    </row>
    <row r="83" spans="1:8" ht="12.75">
      <c r="A83" s="27"/>
      <c r="B83" s="32"/>
      <c r="C83" s="27"/>
      <c r="D83" s="27"/>
      <c r="E83" s="27"/>
      <c r="F83" s="27"/>
      <c r="G83" s="27"/>
      <c r="H83" s="27"/>
    </row>
    <row r="84" spans="1:8" ht="12.75">
      <c r="A84" s="27"/>
      <c r="B84" s="32"/>
      <c r="C84" s="27"/>
      <c r="D84" s="27"/>
      <c r="E84" s="27"/>
      <c r="F84" s="27"/>
      <c r="G84" s="27"/>
      <c r="H84" s="27"/>
    </row>
    <row r="85" spans="1:8" ht="12.75">
      <c r="A85" s="27"/>
      <c r="B85" s="32"/>
      <c r="C85" s="27"/>
      <c r="D85" s="27"/>
      <c r="E85" s="27"/>
      <c r="F85" s="27"/>
      <c r="G85" s="27"/>
      <c r="H85" s="27"/>
    </row>
    <row r="86" spans="1:8" ht="12.75">
      <c r="A86" s="27"/>
      <c r="B86" s="32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</sheetData>
  <sheetProtection/>
  <mergeCells count="25">
    <mergeCell ref="A66:D66"/>
    <mergeCell ref="A7:H7"/>
    <mergeCell ref="D32:D37"/>
    <mergeCell ref="F32:F38"/>
    <mergeCell ref="G32:G38"/>
    <mergeCell ref="H32:H38"/>
    <mergeCell ref="A59:H59"/>
    <mergeCell ref="A61:D61"/>
    <mergeCell ref="A62:H62"/>
    <mergeCell ref="A65:D65"/>
    <mergeCell ref="A17:H17"/>
    <mergeCell ref="A41:D41"/>
    <mergeCell ref="A42:H42"/>
    <mergeCell ref="A58:D58"/>
    <mergeCell ref="A8:H8"/>
    <mergeCell ref="A9:H9"/>
    <mergeCell ref="A10:H10"/>
    <mergeCell ref="A12:H12"/>
    <mergeCell ref="A16:D16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213"/>
  <sheetViews>
    <sheetView view="pageBreakPreview" zoomScaleSheetLayoutView="100" zoomScalePageLayoutView="0" workbookViewId="0" topLeftCell="A156">
      <selection activeCell="C132" sqref="C132"/>
    </sheetView>
  </sheetViews>
  <sheetFormatPr defaultColWidth="9.00390625" defaultRowHeight="12.75"/>
  <cols>
    <col min="1" max="1" width="3.75390625" style="17" customWidth="1"/>
    <col min="2" max="2" width="22.6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10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1:8" ht="12.75" customHeight="1">
      <c r="A7" s="303" t="s">
        <v>364</v>
      </c>
      <c r="B7" s="303"/>
      <c r="C7" s="303"/>
      <c r="D7" s="303"/>
      <c r="E7" s="303"/>
      <c r="F7" s="303"/>
      <c r="G7" s="303"/>
      <c r="H7" s="303"/>
    </row>
    <row r="8" spans="1:8" ht="12.75" customHeight="1">
      <c r="A8" s="303" t="s">
        <v>363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1011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174</v>
      </c>
      <c r="C13" s="5"/>
      <c r="D13" s="5">
        <v>10100000</v>
      </c>
      <c r="E13" s="5">
        <v>0.02</v>
      </c>
      <c r="F13" s="11">
        <v>9122</v>
      </c>
      <c r="G13" s="11">
        <v>0</v>
      </c>
      <c r="H13" s="49">
        <f>F13-G13</f>
        <v>9122</v>
      </c>
    </row>
    <row r="14" spans="1:8" ht="13.5" thickBot="1">
      <c r="A14" s="307" t="s">
        <v>418</v>
      </c>
      <c r="B14" s="308"/>
      <c r="C14" s="308"/>
      <c r="D14" s="308"/>
      <c r="E14" s="44">
        <f>SUM(E11:E13)</f>
        <v>0.02</v>
      </c>
      <c r="F14" s="45">
        <f>SUM(F11:F13)</f>
        <v>9122</v>
      </c>
      <c r="G14" s="45">
        <f>SUM(G11:G13)</f>
        <v>0</v>
      </c>
      <c r="H14" s="46">
        <f>SUM(H11:H13)</f>
        <v>9122</v>
      </c>
    </row>
    <row r="15" spans="1:8" ht="12.75">
      <c r="A15" s="304">
        <v>1013</v>
      </c>
      <c r="B15" s="305"/>
      <c r="C15" s="305"/>
      <c r="D15" s="305"/>
      <c r="E15" s="305"/>
      <c r="F15" s="305"/>
      <c r="G15" s="305"/>
      <c r="H15" s="306"/>
    </row>
    <row r="16" spans="1:8" ht="12.75">
      <c r="A16" s="47">
        <v>1</v>
      </c>
      <c r="B16" s="25" t="s">
        <v>603</v>
      </c>
      <c r="C16" s="5"/>
      <c r="D16" s="5">
        <v>10310001</v>
      </c>
      <c r="E16" s="5">
        <v>1</v>
      </c>
      <c r="F16" s="11">
        <v>927447</v>
      </c>
      <c r="G16" s="11">
        <v>927446</v>
      </c>
      <c r="H16" s="49">
        <v>1</v>
      </c>
    </row>
    <row r="17" spans="1:8" ht="12.75">
      <c r="A17" s="47">
        <v>2</v>
      </c>
      <c r="B17" s="25" t="s">
        <v>604</v>
      </c>
      <c r="C17" s="5"/>
      <c r="D17" s="5">
        <v>10310002</v>
      </c>
      <c r="E17" s="5">
        <v>1</v>
      </c>
      <c r="F17" s="11">
        <v>77670</v>
      </c>
      <c r="G17" s="11">
        <v>77669</v>
      </c>
      <c r="H17" s="49">
        <v>1</v>
      </c>
    </row>
    <row r="18" spans="1:8" ht="12.75">
      <c r="A18" s="47">
        <v>3</v>
      </c>
      <c r="B18" s="25" t="s">
        <v>605</v>
      </c>
      <c r="C18" s="5"/>
      <c r="D18" s="5">
        <v>101330001</v>
      </c>
      <c r="E18" s="5">
        <v>96</v>
      </c>
      <c r="F18" s="11">
        <v>22500</v>
      </c>
      <c r="G18" s="11">
        <v>468.75</v>
      </c>
      <c r="H18" s="49">
        <v>22031.25</v>
      </c>
    </row>
    <row r="19" spans="1:8" ht="12.75">
      <c r="A19" s="47">
        <v>4</v>
      </c>
      <c r="B19" s="25" t="s">
        <v>606</v>
      </c>
      <c r="C19" s="5"/>
      <c r="D19" s="5">
        <v>10310003</v>
      </c>
      <c r="E19" s="5">
        <v>1</v>
      </c>
      <c r="F19" s="11">
        <v>12646</v>
      </c>
      <c r="G19" s="11">
        <v>12645</v>
      </c>
      <c r="H19" s="49">
        <v>1</v>
      </c>
    </row>
    <row r="20" spans="1:8" ht="12.75">
      <c r="A20" s="47">
        <v>5</v>
      </c>
      <c r="B20" s="25" t="s">
        <v>173</v>
      </c>
      <c r="C20" s="5"/>
      <c r="D20" s="5">
        <v>10310004</v>
      </c>
      <c r="E20" s="5">
        <v>1</v>
      </c>
      <c r="F20" s="11">
        <v>7836</v>
      </c>
      <c r="G20" s="11">
        <v>7835</v>
      </c>
      <c r="H20" s="49">
        <v>1</v>
      </c>
    </row>
    <row r="21" spans="1:8" ht="12.75">
      <c r="A21" s="47">
        <v>6</v>
      </c>
      <c r="B21" s="25" t="s">
        <v>607</v>
      </c>
      <c r="C21" s="5"/>
      <c r="D21" s="5">
        <v>10310005</v>
      </c>
      <c r="E21" s="5">
        <v>1</v>
      </c>
      <c r="F21" s="11">
        <v>21738</v>
      </c>
      <c r="G21" s="11">
        <v>21737</v>
      </c>
      <c r="H21" s="49">
        <v>1</v>
      </c>
    </row>
    <row r="22" spans="1:8" ht="12.75">
      <c r="A22" s="47">
        <v>7</v>
      </c>
      <c r="B22" s="25" t="s">
        <v>172</v>
      </c>
      <c r="C22" s="5"/>
      <c r="D22" s="5">
        <v>1101310007</v>
      </c>
      <c r="E22" s="5">
        <v>1</v>
      </c>
      <c r="F22" s="11">
        <v>1206889.26</v>
      </c>
      <c r="G22" s="11">
        <v>74950.8</v>
      </c>
      <c r="H22" s="49">
        <v>1131938.46</v>
      </c>
    </row>
    <row r="23" spans="1:8" ht="12.75">
      <c r="A23" s="47">
        <v>8</v>
      </c>
      <c r="B23" s="25" t="s">
        <v>171</v>
      </c>
      <c r="C23" s="5"/>
      <c r="D23" s="5">
        <v>10310006</v>
      </c>
      <c r="E23" s="5">
        <v>1</v>
      </c>
      <c r="F23" s="11">
        <v>3830</v>
      </c>
      <c r="G23" s="11">
        <v>1303.6</v>
      </c>
      <c r="H23" s="49">
        <v>2526.4</v>
      </c>
    </row>
    <row r="24" spans="1:11" ht="13.5" thickBot="1">
      <c r="A24" s="307" t="s">
        <v>418</v>
      </c>
      <c r="B24" s="308"/>
      <c r="C24" s="308"/>
      <c r="D24" s="308"/>
      <c r="E24" s="44">
        <f>SUM(E16:E23)</f>
        <v>103</v>
      </c>
      <c r="F24" s="45">
        <f>SUM(F16:F23)</f>
        <v>2280556.26</v>
      </c>
      <c r="G24" s="45">
        <f>SUM(G16:G23)</f>
        <v>1124055.1500000001</v>
      </c>
      <c r="H24" s="46">
        <f>SUM(H16:H23)</f>
        <v>1156501.1099999999</v>
      </c>
      <c r="K24" s="21"/>
    </row>
    <row r="25" spans="1:8" ht="12.75">
      <c r="A25" s="304">
        <v>1014</v>
      </c>
      <c r="B25" s="305"/>
      <c r="C25" s="305"/>
      <c r="D25" s="305"/>
      <c r="E25" s="305"/>
      <c r="F25" s="305"/>
      <c r="G25" s="305"/>
      <c r="H25" s="306"/>
    </row>
    <row r="26" spans="1:8" ht="12.75">
      <c r="A26" s="47">
        <v>1</v>
      </c>
      <c r="B26" s="25" t="s">
        <v>608</v>
      </c>
      <c r="C26" s="5"/>
      <c r="D26" s="5" t="s">
        <v>181</v>
      </c>
      <c r="E26" s="5">
        <v>3</v>
      </c>
      <c r="F26" s="11">
        <v>1869</v>
      </c>
      <c r="G26" s="11">
        <v>1868</v>
      </c>
      <c r="H26" s="49">
        <v>1</v>
      </c>
    </row>
    <row r="27" spans="1:8" ht="12.75">
      <c r="A27" s="47">
        <v>2</v>
      </c>
      <c r="B27" s="25" t="s">
        <v>609</v>
      </c>
      <c r="C27" s="5"/>
      <c r="D27" s="5">
        <v>10430003</v>
      </c>
      <c r="E27" s="5">
        <v>1</v>
      </c>
      <c r="F27" s="11">
        <v>2052</v>
      </c>
      <c r="G27" s="11">
        <v>2051</v>
      </c>
      <c r="H27" s="49">
        <v>1</v>
      </c>
    </row>
    <row r="28" spans="1:8" ht="12.75">
      <c r="A28" s="47">
        <v>3</v>
      </c>
      <c r="B28" s="25" t="s">
        <v>610</v>
      </c>
      <c r="C28" s="5"/>
      <c r="D28" s="5">
        <v>10490118</v>
      </c>
      <c r="E28" s="5">
        <v>1</v>
      </c>
      <c r="F28" s="11">
        <v>1603</v>
      </c>
      <c r="G28" s="11">
        <v>1602</v>
      </c>
      <c r="H28" s="49">
        <v>1</v>
      </c>
    </row>
    <row r="29" spans="1:8" ht="12.75">
      <c r="A29" s="47">
        <v>4</v>
      </c>
      <c r="B29" s="25" t="s">
        <v>610</v>
      </c>
      <c r="C29" s="5"/>
      <c r="D29" s="5">
        <v>10490120</v>
      </c>
      <c r="E29" s="5">
        <v>1</v>
      </c>
      <c r="F29" s="11">
        <v>1801</v>
      </c>
      <c r="G29" s="11">
        <v>1800</v>
      </c>
      <c r="H29" s="49">
        <v>1</v>
      </c>
    </row>
    <row r="30" spans="1:8" ht="12.75">
      <c r="A30" s="47">
        <v>5</v>
      </c>
      <c r="B30" s="25" t="s">
        <v>611</v>
      </c>
      <c r="C30" s="5"/>
      <c r="D30" s="5">
        <v>10490121</v>
      </c>
      <c r="E30" s="5">
        <v>1</v>
      </c>
      <c r="F30" s="11">
        <v>3361</v>
      </c>
      <c r="G30" s="11">
        <v>3360</v>
      </c>
      <c r="H30" s="49">
        <v>1</v>
      </c>
    </row>
    <row r="31" spans="1:8" ht="12.75">
      <c r="A31" s="47">
        <v>6</v>
      </c>
      <c r="B31" s="25" t="s">
        <v>612</v>
      </c>
      <c r="C31" s="5"/>
      <c r="D31" s="5">
        <v>10490051</v>
      </c>
      <c r="E31" s="5">
        <v>1</v>
      </c>
      <c r="F31" s="11">
        <v>910</v>
      </c>
      <c r="G31" s="11">
        <v>909</v>
      </c>
      <c r="H31" s="49">
        <v>1</v>
      </c>
    </row>
    <row r="32" spans="1:8" ht="25.5">
      <c r="A32" s="47">
        <v>7</v>
      </c>
      <c r="B32" s="36" t="s">
        <v>613</v>
      </c>
      <c r="C32" s="5"/>
      <c r="D32" s="5">
        <v>10420001</v>
      </c>
      <c r="E32" s="5">
        <v>1</v>
      </c>
      <c r="F32" s="11">
        <v>951</v>
      </c>
      <c r="G32" s="11">
        <v>950</v>
      </c>
      <c r="H32" s="49">
        <v>1</v>
      </c>
    </row>
    <row r="33" spans="1:8" ht="12.75">
      <c r="A33" s="47">
        <v>8</v>
      </c>
      <c r="B33" s="25" t="s">
        <v>179</v>
      </c>
      <c r="C33" s="314" t="s">
        <v>178</v>
      </c>
      <c r="D33" s="5" t="s">
        <v>177</v>
      </c>
      <c r="E33" s="5">
        <v>1</v>
      </c>
      <c r="F33" s="11">
        <v>209309</v>
      </c>
      <c r="G33" s="11">
        <v>26163.63</v>
      </c>
      <c r="H33" s="49">
        <v>183145.37</v>
      </c>
    </row>
    <row r="34" spans="1:8" ht="12.75">
      <c r="A34" s="47">
        <v>9</v>
      </c>
      <c r="B34" s="25" t="s">
        <v>616</v>
      </c>
      <c r="C34" s="314"/>
      <c r="D34" s="5" t="s">
        <v>176</v>
      </c>
      <c r="E34" s="5">
        <v>1</v>
      </c>
      <c r="F34" s="11">
        <v>85876.96</v>
      </c>
      <c r="G34" s="11">
        <v>10734.62</v>
      </c>
      <c r="H34" s="49">
        <v>75142.34000000001</v>
      </c>
    </row>
    <row r="35" spans="1:8" ht="12.75">
      <c r="A35" s="47">
        <v>10</v>
      </c>
      <c r="B35" s="25" t="s">
        <v>614</v>
      </c>
      <c r="C35" s="314"/>
      <c r="D35" s="5" t="s">
        <v>175</v>
      </c>
      <c r="E35" s="5">
        <v>1</v>
      </c>
      <c r="F35" s="11">
        <v>34450.56</v>
      </c>
      <c r="G35" s="11">
        <v>4306.32</v>
      </c>
      <c r="H35" s="49">
        <v>30144.239999999998</v>
      </c>
    </row>
    <row r="36" spans="1:8" ht="12.75">
      <c r="A36" s="47">
        <v>11</v>
      </c>
      <c r="B36" s="25" t="s">
        <v>123</v>
      </c>
      <c r="C36" s="5"/>
      <c r="D36" s="5">
        <v>10490006</v>
      </c>
      <c r="E36" s="5">
        <v>1</v>
      </c>
      <c r="F36" s="11">
        <v>454</v>
      </c>
      <c r="G36" s="11">
        <v>453</v>
      </c>
      <c r="H36" s="49">
        <v>1</v>
      </c>
    </row>
    <row r="37" spans="1:8" ht="12.75">
      <c r="A37" s="47">
        <v>12</v>
      </c>
      <c r="B37" s="25" t="s">
        <v>170</v>
      </c>
      <c r="C37" s="5"/>
      <c r="D37" s="5">
        <v>10490008</v>
      </c>
      <c r="E37" s="5">
        <v>1</v>
      </c>
      <c r="F37" s="11">
        <v>140</v>
      </c>
      <c r="G37" s="11">
        <v>139</v>
      </c>
      <c r="H37" s="49">
        <v>1</v>
      </c>
    </row>
    <row r="38" spans="1:8" ht="12.75">
      <c r="A38" s="47">
        <v>13</v>
      </c>
      <c r="B38" s="25" t="s">
        <v>169</v>
      </c>
      <c r="C38" s="5"/>
      <c r="D38" s="5">
        <v>10490119</v>
      </c>
      <c r="E38" s="5">
        <v>1</v>
      </c>
      <c r="F38" s="11">
        <v>1224</v>
      </c>
      <c r="G38" s="11">
        <v>1223</v>
      </c>
      <c r="H38" s="49">
        <v>1</v>
      </c>
    </row>
    <row r="39" spans="1:8" ht="12.75">
      <c r="A39" s="47">
        <v>14</v>
      </c>
      <c r="B39" s="25" t="s">
        <v>615</v>
      </c>
      <c r="C39" s="5"/>
      <c r="D39" s="5">
        <v>10490009</v>
      </c>
      <c r="E39" s="5">
        <v>1</v>
      </c>
      <c r="F39" s="11">
        <v>343</v>
      </c>
      <c r="G39" s="11">
        <v>342</v>
      </c>
      <c r="H39" s="49">
        <v>1</v>
      </c>
    </row>
    <row r="40" spans="1:8" ht="12.75">
      <c r="A40" s="47">
        <v>15</v>
      </c>
      <c r="B40" s="25" t="s">
        <v>617</v>
      </c>
      <c r="C40" s="5"/>
      <c r="D40" s="5">
        <v>10490001</v>
      </c>
      <c r="E40" s="5">
        <v>1</v>
      </c>
      <c r="F40" s="11">
        <v>132</v>
      </c>
      <c r="G40" s="11">
        <v>131</v>
      </c>
      <c r="H40" s="49">
        <v>1</v>
      </c>
    </row>
    <row r="41" spans="1:8" ht="12.75">
      <c r="A41" s="47">
        <v>16</v>
      </c>
      <c r="B41" s="25" t="s">
        <v>618</v>
      </c>
      <c r="C41" s="5"/>
      <c r="D41" s="5">
        <v>104900083</v>
      </c>
      <c r="E41" s="5">
        <v>1</v>
      </c>
      <c r="F41" s="11">
        <v>209</v>
      </c>
      <c r="G41" s="11">
        <v>208</v>
      </c>
      <c r="H41" s="49">
        <v>1</v>
      </c>
    </row>
    <row r="42" spans="1:8" ht="12.75">
      <c r="A42" s="47">
        <v>17</v>
      </c>
      <c r="B42" s="25" t="s">
        <v>58</v>
      </c>
      <c r="C42" s="5"/>
      <c r="D42" s="5">
        <v>10148147</v>
      </c>
      <c r="E42" s="5">
        <v>1</v>
      </c>
      <c r="F42" s="11">
        <v>9042</v>
      </c>
      <c r="G42" s="11">
        <v>678.15</v>
      </c>
      <c r="H42" s="49">
        <v>8363.85</v>
      </c>
    </row>
    <row r="43" spans="1:8" ht="12.75">
      <c r="A43" s="47">
        <v>18</v>
      </c>
      <c r="B43" s="25" t="s">
        <v>619</v>
      </c>
      <c r="C43" s="5"/>
      <c r="D43" s="5">
        <v>10490113</v>
      </c>
      <c r="E43" s="5">
        <v>1</v>
      </c>
      <c r="F43" s="11">
        <v>1222</v>
      </c>
      <c r="G43" s="11">
        <v>1221</v>
      </c>
      <c r="H43" s="49">
        <v>1</v>
      </c>
    </row>
    <row r="44" spans="1:8" ht="12.75">
      <c r="A44" s="47">
        <v>19</v>
      </c>
      <c r="B44" s="25" t="s">
        <v>620</v>
      </c>
      <c r="C44" s="5"/>
      <c r="D44" s="5">
        <v>10480023</v>
      </c>
      <c r="E44" s="5">
        <v>1</v>
      </c>
      <c r="F44" s="11">
        <v>1369</v>
      </c>
      <c r="G44" s="11">
        <v>1368</v>
      </c>
      <c r="H44" s="49">
        <v>1</v>
      </c>
    </row>
    <row r="45" spans="1:8" ht="12.75">
      <c r="A45" s="47">
        <v>20</v>
      </c>
      <c r="B45" s="25" t="s">
        <v>621</v>
      </c>
      <c r="C45" s="5"/>
      <c r="D45" s="5">
        <v>10480005</v>
      </c>
      <c r="E45" s="5">
        <v>1</v>
      </c>
      <c r="F45" s="11">
        <v>8671</v>
      </c>
      <c r="G45" s="11">
        <v>8670</v>
      </c>
      <c r="H45" s="49">
        <v>1</v>
      </c>
    </row>
    <row r="46" spans="1:8" ht="12.75">
      <c r="A46" s="47">
        <v>21</v>
      </c>
      <c r="B46" s="25" t="s">
        <v>476</v>
      </c>
      <c r="C46" s="5"/>
      <c r="D46" s="5" t="s">
        <v>167</v>
      </c>
      <c r="E46" s="5">
        <v>6</v>
      </c>
      <c r="F46" s="11">
        <v>22559</v>
      </c>
      <c r="G46" s="11">
        <v>22558</v>
      </c>
      <c r="H46" s="49">
        <v>1</v>
      </c>
    </row>
    <row r="47" spans="1:8" ht="12.75">
      <c r="A47" s="47">
        <v>22</v>
      </c>
      <c r="B47" s="25" t="s">
        <v>166</v>
      </c>
      <c r="C47" s="5"/>
      <c r="D47" s="5">
        <v>10480012</v>
      </c>
      <c r="E47" s="5">
        <v>1</v>
      </c>
      <c r="F47" s="11">
        <v>535</v>
      </c>
      <c r="G47" s="11">
        <v>534</v>
      </c>
      <c r="H47" s="49">
        <v>1</v>
      </c>
    </row>
    <row r="48" spans="1:8" ht="12.75">
      <c r="A48" s="47">
        <v>23</v>
      </c>
      <c r="B48" s="25" t="s">
        <v>165</v>
      </c>
      <c r="C48" s="5"/>
      <c r="D48" s="5">
        <v>10480013</v>
      </c>
      <c r="E48" s="5">
        <v>1</v>
      </c>
      <c r="F48" s="11">
        <v>1171</v>
      </c>
      <c r="G48" s="11">
        <v>1170</v>
      </c>
      <c r="H48" s="49">
        <v>1</v>
      </c>
    </row>
    <row r="49" spans="1:8" ht="12.75">
      <c r="A49" s="47">
        <v>24</v>
      </c>
      <c r="B49" s="25" t="s">
        <v>556</v>
      </c>
      <c r="C49" s="5"/>
      <c r="D49" s="5">
        <v>10480135</v>
      </c>
      <c r="E49" s="5">
        <v>1</v>
      </c>
      <c r="F49" s="313">
        <v>62499</v>
      </c>
      <c r="G49" s="315">
        <v>41142.71</v>
      </c>
      <c r="H49" s="318">
        <v>21356.29</v>
      </c>
    </row>
    <row r="50" spans="1:8" ht="12.75">
      <c r="A50" s="47">
        <v>25</v>
      </c>
      <c r="B50" s="25" t="s">
        <v>476</v>
      </c>
      <c r="C50" s="5"/>
      <c r="D50" s="5" t="s">
        <v>163</v>
      </c>
      <c r="E50" s="5">
        <v>7</v>
      </c>
      <c r="F50" s="313"/>
      <c r="G50" s="316"/>
      <c r="H50" s="319"/>
    </row>
    <row r="51" spans="1:8" ht="12.75">
      <c r="A51" s="47">
        <v>26</v>
      </c>
      <c r="B51" s="25" t="s">
        <v>162</v>
      </c>
      <c r="C51" s="5"/>
      <c r="D51" s="5">
        <v>10480143</v>
      </c>
      <c r="E51" s="5">
        <v>1</v>
      </c>
      <c r="F51" s="313"/>
      <c r="G51" s="316"/>
      <c r="H51" s="319"/>
    </row>
    <row r="52" spans="1:8" ht="12.75">
      <c r="A52" s="47">
        <v>27</v>
      </c>
      <c r="B52" s="25" t="s">
        <v>622</v>
      </c>
      <c r="C52" s="5"/>
      <c r="D52" s="5">
        <v>10480144</v>
      </c>
      <c r="E52" s="5">
        <v>1</v>
      </c>
      <c r="F52" s="313"/>
      <c r="G52" s="316"/>
      <c r="H52" s="319"/>
    </row>
    <row r="53" spans="1:8" ht="12.75">
      <c r="A53" s="47">
        <v>28</v>
      </c>
      <c r="B53" s="25" t="s">
        <v>161</v>
      </c>
      <c r="C53" s="5"/>
      <c r="D53" s="5">
        <v>10480145</v>
      </c>
      <c r="E53" s="5">
        <v>1</v>
      </c>
      <c r="F53" s="313"/>
      <c r="G53" s="317"/>
      <c r="H53" s="320"/>
    </row>
    <row r="54" spans="1:8" ht="12.75">
      <c r="A54" s="47">
        <v>29</v>
      </c>
      <c r="B54" s="25" t="s">
        <v>160</v>
      </c>
      <c r="C54" s="5"/>
      <c r="D54" s="5">
        <v>1048017</v>
      </c>
      <c r="E54" s="5">
        <v>1</v>
      </c>
      <c r="F54" s="11">
        <v>24164</v>
      </c>
      <c r="G54" s="11">
        <v>16108.2</v>
      </c>
      <c r="H54" s="49">
        <v>8055.799999999999</v>
      </c>
    </row>
    <row r="55" spans="1:8" ht="12.75">
      <c r="A55" s="47">
        <v>30</v>
      </c>
      <c r="B55" s="25" t="s">
        <v>623</v>
      </c>
      <c r="C55" s="5"/>
      <c r="D55" s="5">
        <v>10148154</v>
      </c>
      <c r="E55" s="5">
        <v>1</v>
      </c>
      <c r="F55" s="11">
        <v>8500</v>
      </c>
      <c r="G55" s="11">
        <v>141.67</v>
      </c>
      <c r="H55" s="49">
        <v>8358.33</v>
      </c>
    </row>
    <row r="56" spans="1:8" ht="12.75">
      <c r="A56" s="47">
        <v>31</v>
      </c>
      <c r="B56" s="25" t="s">
        <v>48</v>
      </c>
      <c r="C56" s="5"/>
      <c r="D56" s="5">
        <v>101480148</v>
      </c>
      <c r="E56" s="5">
        <v>1</v>
      </c>
      <c r="F56" s="11">
        <v>8860</v>
      </c>
      <c r="G56" s="11">
        <v>147.66</v>
      </c>
      <c r="H56" s="49">
        <v>8712.34</v>
      </c>
    </row>
    <row r="57" spans="1:8" ht="12.75">
      <c r="A57" s="47">
        <v>32</v>
      </c>
      <c r="B57" s="25" t="s">
        <v>48</v>
      </c>
      <c r="C57" s="5"/>
      <c r="D57" s="5">
        <v>101480151</v>
      </c>
      <c r="E57" s="5">
        <v>1</v>
      </c>
      <c r="F57" s="11">
        <v>8860</v>
      </c>
      <c r="G57" s="11">
        <v>147.66</v>
      </c>
      <c r="H57" s="49">
        <v>8712.34</v>
      </c>
    </row>
    <row r="58" spans="1:8" ht="12.75">
      <c r="A58" s="47">
        <v>33</v>
      </c>
      <c r="B58" s="25" t="s">
        <v>624</v>
      </c>
      <c r="C58" s="5"/>
      <c r="D58" s="5">
        <v>10490015</v>
      </c>
      <c r="E58" s="5">
        <v>1</v>
      </c>
      <c r="F58" s="11">
        <v>179</v>
      </c>
      <c r="G58" s="11">
        <v>178</v>
      </c>
      <c r="H58" s="49">
        <v>1</v>
      </c>
    </row>
    <row r="59" spans="1:8" ht="12.75">
      <c r="A59" s="47">
        <v>34</v>
      </c>
      <c r="B59" s="25" t="s">
        <v>123</v>
      </c>
      <c r="C59" s="5"/>
      <c r="D59" s="5" t="s">
        <v>153</v>
      </c>
      <c r="E59" s="5">
        <v>1</v>
      </c>
      <c r="F59" s="11">
        <v>291</v>
      </c>
      <c r="G59" s="11">
        <v>290</v>
      </c>
      <c r="H59" s="49">
        <v>1</v>
      </c>
    </row>
    <row r="60" spans="1:8" ht="12.75">
      <c r="A60" s="47">
        <v>35</v>
      </c>
      <c r="B60" s="25" t="s">
        <v>625</v>
      </c>
      <c r="C60" s="5"/>
      <c r="D60" s="5">
        <v>10490021</v>
      </c>
      <c r="E60" s="5">
        <v>1</v>
      </c>
      <c r="F60" s="11">
        <v>295</v>
      </c>
      <c r="G60" s="11">
        <v>294</v>
      </c>
      <c r="H60" s="49">
        <v>1</v>
      </c>
    </row>
    <row r="61" spans="1:8" ht="12.75">
      <c r="A61" s="47">
        <v>36</v>
      </c>
      <c r="B61" s="25" t="s">
        <v>152</v>
      </c>
      <c r="C61" s="5"/>
      <c r="D61" s="5">
        <v>10490024</v>
      </c>
      <c r="E61" s="5">
        <v>1</v>
      </c>
      <c r="F61" s="11">
        <v>251</v>
      </c>
      <c r="G61" s="11">
        <v>250</v>
      </c>
      <c r="H61" s="49">
        <v>1</v>
      </c>
    </row>
    <row r="62" spans="1:8" ht="12.75">
      <c r="A62" s="47">
        <v>37</v>
      </c>
      <c r="B62" s="25" t="s">
        <v>151</v>
      </c>
      <c r="C62" s="5"/>
      <c r="D62" s="5">
        <v>10490025</v>
      </c>
      <c r="E62" s="5">
        <v>1</v>
      </c>
      <c r="F62" s="11">
        <v>278</v>
      </c>
      <c r="G62" s="11">
        <v>277</v>
      </c>
      <c r="H62" s="49">
        <v>1</v>
      </c>
    </row>
    <row r="63" spans="1:8" ht="12.75">
      <c r="A63" s="47">
        <v>38</v>
      </c>
      <c r="B63" s="25" t="s">
        <v>48</v>
      </c>
      <c r="C63" s="5"/>
      <c r="D63" s="5">
        <v>101480149</v>
      </c>
      <c r="E63" s="5">
        <v>1</v>
      </c>
      <c r="F63" s="11">
        <v>8860</v>
      </c>
      <c r="G63" s="11">
        <v>147.67</v>
      </c>
      <c r="H63" s="49">
        <v>8712.33</v>
      </c>
    </row>
    <row r="64" spans="1:8" ht="12.75">
      <c r="A64" s="47">
        <v>39</v>
      </c>
      <c r="B64" s="25" t="s">
        <v>148</v>
      </c>
      <c r="C64" s="5"/>
      <c r="D64" s="5">
        <v>10490027</v>
      </c>
      <c r="E64" s="5">
        <v>1</v>
      </c>
      <c r="F64" s="11">
        <v>181</v>
      </c>
      <c r="G64" s="11">
        <v>180</v>
      </c>
      <c r="H64" s="49">
        <v>1</v>
      </c>
    </row>
    <row r="65" spans="1:8" ht="12.75">
      <c r="A65" s="47">
        <v>40</v>
      </c>
      <c r="B65" s="25" t="s">
        <v>48</v>
      </c>
      <c r="C65" s="5"/>
      <c r="D65" s="5">
        <v>101480150</v>
      </c>
      <c r="E65" s="5">
        <v>1</v>
      </c>
      <c r="F65" s="11">
        <v>8860</v>
      </c>
      <c r="G65" s="11">
        <v>147.67</v>
      </c>
      <c r="H65" s="49">
        <v>8712.33</v>
      </c>
    </row>
    <row r="66" spans="1:8" ht="12.75">
      <c r="A66" s="47">
        <v>41</v>
      </c>
      <c r="B66" s="25" t="s">
        <v>82</v>
      </c>
      <c r="C66" s="5"/>
      <c r="D66" s="5">
        <v>10490035</v>
      </c>
      <c r="E66" s="5">
        <v>1</v>
      </c>
      <c r="F66" s="11">
        <v>3033</v>
      </c>
      <c r="G66" s="11">
        <v>3032</v>
      </c>
      <c r="H66" s="49">
        <v>1</v>
      </c>
    </row>
    <row r="67" spans="1:8" ht="12.75">
      <c r="A67" s="47">
        <v>42</v>
      </c>
      <c r="B67" s="25" t="s">
        <v>108</v>
      </c>
      <c r="C67" s="5"/>
      <c r="D67" s="5">
        <v>10490047</v>
      </c>
      <c r="E67" s="5">
        <v>1</v>
      </c>
      <c r="F67" s="11">
        <v>179</v>
      </c>
      <c r="G67" s="11">
        <v>178</v>
      </c>
      <c r="H67" s="49">
        <v>1</v>
      </c>
    </row>
    <row r="68" spans="1:8" ht="12.75">
      <c r="A68" s="47">
        <v>43</v>
      </c>
      <c r="B68" s="25" t="s">
        <v>144</v>
      </c>
      <c r="C68" s="5"/>
      <c r="D68" s="5">
        <v>10490057</v>
      </c>
      <c r="E68" s="5">
        <v>1</v>
      </c>
      <c r="F68" s="11">
        <v>140</v>
      </c>
      <c r="G68" s="11">
        <v>139</v>
      </c>
      <c r="H68" s="49">
        <v>1</v>
      </c>
    </row>
    <row r="69" spans="1:8" ht="12.75">
      <c r="A69" s="47">
        <v>44</v>
      </c>
      <c r="B69" s="25" t="s">
        <v>626</v>
      </c>
      <c r="C69" s="5"/>
      <c r="D69" s="5">
        <v>10490058</v>
      </c>
      <c r="E69" s="5">
        <v>1</v>
      </c>
      <c r="F69" s="11">
        <v>213</v>
      </c>
      <c r="G69" s="11">
        <v>212</v>
      </c>
      <c r="H69" s="49">
        <v>1</v>
      </c>
    </row>
    <row r="70" spans="1:8" ht="12.75">
      <c r="A70" s="47">
        <v>45</v>
      </c>
      <c r="B70" s="25" t="s">
        <v>143</v>
      </c>
      <c r="C70" s="5"/>
      <c r="D70" s="5">
        <v>10490059</v>
      </c>
      <c r="E70" s="5">
        <v>1</v>
      </c>
      <c r="F70" s="11">
        <v>251</v>
      </c>
      <c r="G70" s="11">
        <v>250</v>
      </c>
      <c r="H70" s="49">
        <v>1</v>
      </c>
    </row>
    <row r="71" spans="1:8" ht="12.75">
      <c r="A71" s="47">
        <v>46</v>
      </c>
      <c r="B71" s="25" t="s">
        <v>142</v>
      </c>
      <c r="C71" s="5"/>
      <c r="D71" s="5">
        <v>10490062</v>
      </c>
      <c r="E71" s="5">
        <v>1</v>
      </c>
      <c r="F71" s="11">
        <v>266</v>
      </c>
      <c r="G71" s="11">
        <v>265</v>
      </c>
      <c r="H71" s="49">
        <v>1</v>
      </c>
    </row>
    <row r="72" spans="1:8" ht="12.75">
      <c r="A72" s="47">
        <v>47</v>
      </c>
      <c r="B72" s="25" t="s">
        <v>627</v>
      </c>
      <c r="C72" s="5"/>
      <c r="D72" s="5">
        <v>10490065</v>
      </c>
      <c r="E72" s="5">
        <v>1</v>
      </c>
      <c r="F72" s="11">
        <v>701</v>
      </c>
      <c r="G72" s="11">
        <v>700</v>
      </c>
      <c r="H72" s="49">
        <v>1</v>
      </c>
    </row>
    <row r="73" spans="1:8" ht="12.75">
      <c r="A73" s="47">
        <v>48</v>
      </c>
      <c r="B73" s="25" t="s">
        <v>141</v>
      </c>
      <c r="C73" s="5"/>
      <c r="D73" s="5">
        <v>10490066</v>
      </c>
      <c r="E73" s="5">
        <v>1</v>
      </c>
      <c r="F73" s="11">
        <v>238</v>
      </c>
      <c r="G73" s="11">
        <v>237</v>
      </c>
      <c r="H73" s="49">
        <v>1</v>
      </c>
    </row>
    <row r="74" spans="1:8" ht="12.75">
      <c r="A74" s="47">
        <v>49</v>
      </c>
      <c r="B74" s="25" t="s">
        <v>140</v>
      </c>
      <c r="C74" s="5"/>
      <c r="D74" s="5">
        <v>10490067</v>
      </c>
      <c r="E74" s="5">
        <v>1</v>
      </c>
      <c r="F74" s="11">
        <v>266</v>
      </c>
      <c r="G74" s="11">
        <v>265</v>
      </c>
      <c r="H74" s="49">
        <v>1</v>
      </c>
    </row>
    <row r="75" spans="1:8" ht="12.75">
      <c r="A75" s="47">
        <v>50</v>
      </c>
      <c r="B75" s="25" t="s">
        <v>628</v>
      </c>
      <c r="C75" s="5"/>
      <c r="D75" s="5">
        <v>10450001</v>
      </c>
      <c r="E75" s="5" t="s">
        <v>139</v>
      </c>
      <c r="F75" s="11">
        <v>195</v>
      </c>
      <c r="G75" s="11">
        <v>194</v>
      </c>
      <c r="H75" s="49">
        <v>1</v>
      </c>
    </row>
    <row r="76" spans="1:8" ht="12.75">
      <c r="A76" s="47">
        <v>51</v>
      </c>
      <c r="B76" s="25" t="s">
        <v>629</v>
      </c>
      <c r="C76" s="5"/>
      <c r="D76" s="5">
        <v>10490068</v>
      </c>
      <c r="E76" s="5">
        <v>1</v>
      </c>
      <c r="F76" s="11">
        <v>457</v>
      </c>
      <c r="G76" s="11">
        <v>456</v>
      </c>
      <c r="H76" s="49">
        <v>1</v>
      </c>
    </row>
    <row r="77" spans="1:8" ht="12.75">
      <c r="A77" s="47">
        <v>52</v>
      </c>
      <c r="B77" s="25" t="s">
        <v>630</v>
      </c>
      <c r="C77" s="5"/>
      <c r="D77" s="5">
        <v>10490069</v>
      </c>
      <c r="E77" s="5">
        <v>1</v>
      </c>
      <c r="F77" s="11">
        <v>160</v>
      </c>
      <c r="G77" s="11">
        <v>159</v>
      </c>
      <c r="H77" s="49">
        <v>1</v>
      </c>
    </row>
    <row r="78" spans="1:8" ht="12.75">
      <c r="A78" s="47">
        <v>53</v>
      </c>
      <c r="B78" s="25" t="s">
        <v>138</v>
      </c>
      <c r="C78" s="5"/>
      <c r="D78" s="5">
        <v>10490071</v>
      </c>
      <c r="E78" s="5">
        <v>1</v>
      </c>
      <c r="F78" s="11">
        <v>483</v>
      </c>
      <c r="G78" s="11">
        <v>482</v>
      </c>
      <c r="H78" s="49">
        <v>1</v>
      </c>
    </row>
    <row r="79" spans="1:8" ht="12.75">
      <c r="A79" s="47">
        <v>54</v>
      </c>
      <c r="B79" s="25" t="s">
        <v>137</v>
      </c>
      <c r="C79" s="5"/>
      <c r="D79" s="5">
        <v>10430001</v>
      </c>
      <c r="E79" s="5">
        <v>1</v>
      </c>
      <c r="F79" s="11">
        <v>166</v>
      </c>
      <c r="G79" s="11">
        <v>165</v>
      </c>
      <c r="H79" s="49">
        <v>1</v>
      </c>
    </row>
    <row r="80" spans="1:8" ht="12.75">
      <c r="A80" s="47">
        <v>55</v>
      </c>
      <c r="B80" s="25" t="s">
        <v>136</v>
      </c>
      <c r="C80" s="5"/>
      <c r="D80" s="5">
        <v>10430002</v>
      </c>
      <c r="E80" s="5">
        <v>1</v>
      </c>
      <c r="F80" s="11">
        <v>292</v>
      </c>
      <c r="G80" s="11">
        <v>291</v>
      </c>
      <c r="H80" s="49">
        <v>1</v>
      </c>
    </row>
    <row r="81" spans="1:8" ht="12.75">
      <c r="A81" s="47">
        <v>56</v>
      </c>
      <c r="B81" s="25" t="s">
        <v>631</v>
      </c>
      <c r="C81" s="5"/>
      <c r="D81" s="5">
        <v>10490073</v>
      </c>
      <c r="E81" s="5">
        <v>1</v>
      </c>
      <c r="F81" s="11">
        <v>128</v>
      </c>
      <c r="G81" s="11">
        <v>127</v>
      </c>
      <c r="H81" s="49">
        <v>1</v>
      </c>
    </row>
    <row r="82" spans="1:8" ht="12.75">
      <c r="A82" s="47">
        <v>57</v>
      </c>
      <c r="B82" s="12" t="s">
        <v>632</v>
      </c>
      <c r="C82" s="14"/>
      <c r="D82" s="1">
        <v>10490076</v>
      </c>
      <c r="E82" s="1">
        <v>1</v>
      </c>
      <c r="F82" s="11">
        <v>209</v>
      </c>
      <c r="G82" s="11">
        <v>208</v>
      </c>
      <c r="H82" s="49">
        <v>1</v>
      </c>
    </row>
    <row r="83" spans="1:8" ht="12.75">
      <c r="A83" s="47">
        <v>58</v>
      </c>
      <c r="B83" s="12" t="s">
        <v>133</v>
      </c>
      <c r="C83" s="14"/>
      <c r="D83" s="1">
        <v>10490079</v>
      </c>
      <c r="E83" s="1">
        <v>1</v>
      </c>
      <c r="F83" s="11">
        <v>207</v>
      </c>
      <c r="G83" s="11">
        <v>206</v>
      </c>
      <c r="H83" s="49">
        <v>1</v>
      </c>
    </row>
    <row r="84" spans="1:8" ht="12.75">
      <c r="A84" s="47">
        <v>59</v>
      </c>
      <c r="B84" s="12" t="s">
        <v>633</v>
      </c>
      <c r="C84" s="14"/>
      <c r="D84" s="1">
        <v>10490080</v>
      </c>
      <c r="E84" s="1">
        <v>1</v>
      </c>
      <c r="F84" s="11">
        <v>241</v>
      </c>
      <c r="G84" s="11">
        <v>240</v>
      </c>
      <c r="H84" s="49">
        <v>1</v>
      </c>
    </row>
    <row r="85" spans="1:8" ht="12.75">
      <c r="A85" s="47">
        <v>60</v>
      </c>
      <c r="B85" s="14" t="s">
        <v>634</v>
      </c>
      <c r="C85" s="14"/>
      <c r="D85" s="1">
        <v>10490081</v>
      </c>
      <c r="E85" s="1">
        <v>1</v>
      </c>
      <c r="F85" s="11">
        <v>127</v>
      </c>
      <c r="G85" s="11">
        <v>126</v>
      </c>
      <c r="H85" s="49">
        <v>1</v>
      </c>
    </row>
    <row r="86" spans="1:8" ht="12.75">
      <c r="A86" s="47">
        <v>61</v>
      </c>
      <c r="B86" s="14" t="s">
        <v>475</v>
      </c>
      <c r="C86" s="14"/>
      <c r="D86" s="1">
        <v>10450002</v>
      </c>
      <c r="E86" s="1">
        <v>1</v>
      </c>
      <c r="F86" s="11">
        <v>291</v>
      </c>
      <c r="G86" s="11">
        <v>290</v>
      </c>
      <c r="H86" s="49">
        <v>1</v>
      </c>
    </row>
    <row r="87" spans="1:8" ht="12.75">
      <c r="A87" s="47">
        <v>62</v>
      </c>
      <c r="B87" s="14" t="s">
        <v>475</v>
      </c>
      <c r="C87" s="14"/>
      <c r="D87" s="1">
        <v>10450003</v>
      </c>
      <c r="E87" s="1">
        <v>1</v>
      </c>
      <c r="F87" s="11">
        <v>306</v>
      </c>
      <c r="G87" s="11">
        <v>305</v>
      </c>
      <c r="H87" s="49">
        <v>1</v>
      </c>
    </row>
    <row r="88" spans="1:8" ht="25.5">
      <c r="A88" s="47">
        <v>63</v>
      </c>
      <c r="B88" s="69" t="s">
        <v>635</v>
      </c>
      <c r="C88" s="14"/>
      <c r="D88" s="1">
        <v>10490086</v>
      </c>
      <c r="E88" s="1" t="s">
        <v>131</v>
      </c>
      <c r="F88" s="11">
        <v>264</v>
      </c>
      <c r="G88" s="11">
        <v>263</v>
      </c>
      <c r="H88" s="49">
        <v>1</v>
      </c>
    </row>
    <row r="89" spans="1:8" ht="12.75">
      <c r="A89" s="47">
        <v>64</v>
      </c>
      <c r="B89" s="14" t="s">
        <v>128</v>
      </c>
      <c r="C89" s="14"/>
      <c r="D89" s="1">
        <v>10490087</v>
      </c>
      <c r="E89" s="1">
        <v>1</v>
      </c>
      <c r="F89" s="11">
        <v>388</v>
      </c>
      <c r="G89" s="11">
        <v>387</v>
      </c>
      <c r="H89" s="49">
        <v>1</v>
      </c>
    </row>
    <row r="90" spans="1:8" ht="12.75">
      <c r="A90" s="47">
        <v>65</v>
      </c>
      <c r="B90" s="14" t="s">
        <v>127</v>
      </c>
      <c r="C90" s="14"/>
      <c r="D90" s="1">
        <v>10490090</v>
      </c>
      <c r="E90" s="1">
        <v>1</v>
      </c>
      <c r="F90" s="11">
        <v>457</v>
      </c>
      <c r="G90" s="11">
        <v>456</v>
      </c>
      <c r="H90" s="49">
        <v>1</v>
      </c>
    </row>
    <row r="91" spans="1:8" ht="12.75">
      <c r="A91" s="47">
        <v>66</v>
      </c>
      <c r="B91" s="14" t="s">
        <v>636</v>
      </c>
      <c r="C91" s="14"/>
      <c r="D91" s="1">
        <v>10490091</v>
      </c>
      <c r="E91" s="1">
        <v>1</v>
      </c>
      <c r="F91" s="11">
        <v>223</v>
      </c>
      <c r="G91" s="11">
        <v>222</v>
      </c>
      <c r="H91" s="49">
        <v>1</v>
      </c>
    </row>
    <row r="92" spans="1:8" ht="12.75">
      <c r="A92" s="47">
        <v>67</v>
      </c>
      <c r="B92" s="14" t="s">
        <v>637</v>
      </c>
      <c r="C92" s="14"/>
      <c r="D92" s="1">
        <v>10490093</v>
      </c>
      <c r="E92" s="1">
        <v>1</v>
      </c>
      <c r="F92" s="11">
        <v>192</v>
      </c>
      <c r="G92" s="11">
        <v>191</v>
      </c>
      <c r="H92" s="49">
        <v>1</v>
      </c>
    </row>
    <row r="93" spans="1:8" ht="12.75">
      <c r="A93" s="47">
        <v>68</v>
      </c>
      <c r="B93" s="14" t="s">
        <v>638</v>
      </c>
      <c r="C93" s="14"/>
      <c r="D93" s="1">
        <v>10490094</v>
      </c>
      <c r="E93" s="1">
        <v>1</v>
      </c>
      <c r="F93" s="11">
        <v>222</v>
      </c>
      <c r="G93" s="11">
        <v>221</v>
      </c>
      <c r="H93" s="49">
        <v>1</v>
      </c>
    </row>
    <row r="94" spans="1:8" ht="12.75">
      <c r="A94" s="47">
        <v>69</v>
      </c>
      <c r="B94" s="14" t="s">
        <v>639</v>
      </c>
      <c r="C94" s="14"/>
      <c r="D94" s="1">
        <v>10490096</v>
      </c>
      <c r="E94" s="1">
        <v>1</v>
      </c>
      <c r="F94" s="11">
        <v>1025</v>
      </c>
      <c r="G94" s="11">
        <v>1024</v>
      </c>
      <c r="H94" s="49">
        <v>1</v>
      </c>
    </row>
    <row r="95" spans="1:8" ht="12.75">
      <c r="A95" s="47">
        <v>70</v>
      </c>
      <c r="B95" s="14" t="s">
        <v>126</v>
      </c>
      <c r="C95" s="14"/>
      <c r="D95" s="1">
        <v>10490097</v>
      </c>
      <c r="E95" s="1">
        <v>1</v>
      </c>
      <c r="F95" s="11">
        <v>251</v>
      </c>
      <c r="G95" s="11">
        <v>250</v>
      </c>
      <c r="H95" s="49">
        <v>1</v>
      </c>
    </row>
    <row r="96" spans="1:8" ht="12.75">
      <c r="A96" s="47">
        <v>71</v>
      </c>
      <c r="B96" s="14" t="s">
        <v>640</v>
      </c>
      <c r="C96" s="14"/>
      <c r="D96" s="1">
        <v>10490100</v>
      </c>
      <c r="E96" s="1">
        <v>1</v>
      </c>
      <c r="F96" s="11">
        <v>589</v>
      </c>
      <c r="G96" s="11">
        <v>588</v>
      </c>
      <c r="H96" s="49">
        <v>1</v>
      </c>
    </row>
    <row r="97" spans="1:8" ht="12.75">
      <c r="A97" s="47">
        <v>72</v>
      </c>
      <c r="B97" s="14" t="s">
        <v>125</v>
      </c>
      <c r="C97" s="14"/>
      <c r="D97" s="1">
        <v>10490101</v>
      </c>
      <c r="E97" s="1">
        <v>1</v>
      </c>
      <c r="F97" s="11">
        <v>255</v>
      </c>
      <c r="G97" s="11">
        <v>254</v>
      </c>
      <c r="H97" s="49">
        <v>1</v>
      </c>
    </row>
    <row r="98" spans="1:8" ht="12.75">
      <c r="A98" s="47">
        <v>73</v>
      </c>
      <c r="B98" s="12" t="s">
        <v>88</v>
      </c>
      <c r="C98" s="1"/>
      <c r="D98" s="1">
        <v>10490014</v>
      </c>
      <c r="E98" s="1">
        <v>1</v>
      </c>
      <c r="F98" s="11">
        <v>1555</v>
      </c>
      <c r="G98" s="11">
        <v>1554</v>
      </c>
      <c r="H98" s="49">
        <v>1</v>
      </c>
    </row>
    <row r="99" spans="1:8" ht="12.75">
      <c r="A99" s="47">
        <v>74</v>
      </c>
      <c r="B99" s="12" t="s">
        <v>88</v>
      </c>
      <c r="C99" s="1"/>
      <c r="D99" s="1">
        <v>10490014</v>
      </c>
      <c r="E99" s="1">
        <v>1</v>
      </c>
      <c r="F99" s="11">
        <v>1504</v>
      </c>
      <c r="G99" s="11">
        <v>1503</v>
      </c>
      <c r="H99" s="49">
        <v>1</v>
      </c>
    </row>
    <row r="100" spans="1:8" ht="12.75">
      <c r="A100" s="47">
        <v>75</v>
      </c>
      <c r="B100" s="14" t="s">
        <v>641</v>
      </c>
      <c r="C100" s="14"/>
      <c r="D100" s="1">
        <v>10490043</v>
      </c>
      <c r="E100" s="1">
        <v>1</v>
      </c>
      <c r="F100" s="11">
        <v>444</v>
      </c>
      <c r="G100" s="11">
        <v>443</v>
      </c>
      <c r="H100" s="49">
        <v>1</v>
      </c>
    </row>
    <row r="101" spans="1:8" ht="12.75">
      <c r="A101" s="47">
        <v>76</v>
      </c>
      <c r="B101" s="14" t="s">
        <v>124</v>
      </c>
      <c r="C101" s="14"/>
      <c r="D101" s="1">
        <v>10490102</v>
      </c>
      <c r="E101" s="1">
        <v>1</v>
      </c>
      <c r="F101" s="11">
        <v>1397</v>
      </c>
      <c r="G101" s="11">
        <v>1396</v>
      </c>
      <c r="H101" s="49">
        <v>1</v>
      </c>
    </row>
    <row r="102" spans="1:8" ht="12.75">
      <c r="A102" s="47">
        <v>77</v>
      </c>
      <c r="B102" s="14" t="s">
        <v>642</v>
      </c>
      <c r="C102" s="14"/>
      <c r="D102" s="1">
        <v>10490103</v>
      </c>
      <c r="E102" s="1">
        <v>1</v>
      </c>
      <c r="F102" s="11">
        <v>182</v>
      </c>
      <c r="G102" s="11">
        <v>181</v>
      </c>
      <c r="H102" s="49">
        <v>1</v>
      </c>
    </row>
    <row r="103" spans="1:8" ht="12.75">
      <c r="A103" s="47">
        <v>78</v>
      </c>
      <c r="B103" s="14" t="s">
        <v>123</v>
      </c>
      <c r="C103" s="14"/>
      <c r="D103" s="1">
        <v>10490104</v>
      </c>
      <c r="E103" s="1">
        <v>1</v>
      </c>
      <c r="F103" s="11">
        <v>146</v>
      </c>
      <c r="G103" s="11">
        <v>145</v>
      </c>
      <c r="H103" s="49">
        <v>1</v>
      </c>
    </row>
    <row r="104" spans="1:8" ht="12.75">
      <c r="A104" s="47">
        <v>79</v>
      </c>
      <c r="B104" s="14" t="s">
        <v>643</v>
      </c>
      <c r="C104" s="14"/>
      <c r="D104" s="1">
        <v>10490105</v>
      </c>
      <c r="E104" s="1">
        <v>1</v>
      </c>
      <c r="F104" s="11">
        <v>201</v>
      </c>
      <c r="G104" s="11">
        <v>200</v>
      </c>
      <c r="H104" s="49">
        <v>1</v>
      </c>
    </row>
    <row r="105" spans="1:8" ht="12.75">
      <c r="A105" s="47">
        <v>80</v>
      </c>
      <c r="B105" s="12" t="s">
        <v>644</v>
      </c>
      <c r="C105" s="1"/>
      <c r="D105" s="1">
        <v>10410001</v>
      </c>
      <c r="E105" s="1">
        <v>1</v>
      </c>
      <c r="F105" s="11">
        <v>5256</v>
      </c>
      <c r="G105" s="11">
        <v>5255</v>
      </c>
      <c r="H105" s="49">
        <v>1</v>
      </c>
    </row>
    <row r="106" spans="1:8" ht="12.75">
      <c r="A106" s="47">
        <v>81</v>
      </c>
      <c r="B106" s="12" t="s">
        <v>113</v>
      </c>
      <c r="C106" s="14"/>
      <c r="D106" s="1" t="s">
        <v>112</v>
      </c>
      <c r="E106" s="1">
        <v>2</v>
      </c>
      <c r="F106" s="11">
        <v>382</v>
      </c>
      <c r="G106" s="11">
        <v>381</v>
      </c>
      <c r="H106" s="49">
        <v>1</v>
      </c>
    </row>
    <row r="107" spans="1:8" ht="12.75">
      <c r="A107" s="47">
        <v>82</v>
      </c>
      <c r="B107" s="14" t="s">
        <v>111</v>
      </c>
      <c r="C107" s="14"/>
      <c r="D107" s="1">
        <v>10490044</v>
      </c>
      <c r="E107" s="1">
        <v>1</v>
      </c>
      <c r="F107" s="11">
        <v>186</v>
      </c>
      <c r="G107" s="11">
        <v>185</v>
      </c>
      <c r="H107" s="49">
        <v>1</v>
      </c>
    </row>
    <row r="108" spans="1:8" ht="12.75">
      <c r="A108" s="47">
        <v>83</v>
      </c>
      <c r="B108" s="14" t="s">
        <v>645</v>
      </c>
      <c r="C108" s="14"/>
      <c r="D108" s="1">
        <v>10490050</v>
      </c>
      <c r="E108" s="1">
        <v>1</v>
      </c>
      <c r="F108" s="11">
        <v>324</v>
      </c>
      <c r="G108" s="11">
        <v>323</v>
      </c>
      <c r="H108" s="49">
        <v>1</v>
      </c>
    </row>
    <row r="109" spans="1:8" ht="12.75">
      <c r="A109" s="47">
        <v>84</v>
      </c>
      <c r="B109" s="14" t="s">
        <v>108</v>
      </c>
      <c r="C109" s="14"/>
      <c r="D109" s="1">
        <v>10490106</v>
      </c>
      <c r="E109" s="1">
        <v>1</v>
      </c>
      <c r="F109" s="11">
        <v>142</v>
      </c>
      <c r="G109" s="11">
        <v>141</v>
      </c>
      <c r="H109" s="49">
        <v>1</v>
      </c>
    </row>
    <row r="110" spans="1:8" ht="25.5">
      <c r="A110" s="47">
        <v>85</v>
      </c>
      <c r="B110" s="14" t="s">
        <v>108</v>
      </c>
      <c r="C110" s="14"/>
      <c r="D110" s="20" t="s">
        <v>109</v>
      </c>
      <c r="E110" s="1">
        <v>5</v>
      </c>
      <c r="F110" s="11">
        <v>610</v>
      </c>
      <c r="G110" s="11">
        <v>610</v>
      </c>
      <c r="H110" s="49">
        <v>0</v>
      </c>
    </row>
    <row r="111" spans="1:8" ht="38.25">
      <c r="A111" s="47">
        <v>86</v>
      </c>
      <c r="B111" s="14" t="s">
        <v>108</v>
      </c>
      <c r="C111" s="14"/>
      <c r="D111" s="20" t="s">
        <v>107</v>
      </c>
      <c r="E111" s="1">
        <v>5</v>
      </c>
      <c r="F111" s="11">
        <v>826</v>
      </c>
      <c r="G111" s="11">
        <v>825</v>
      </c>
      <c r="H111" s="49">
        <v>1</v>
      </c>
    </row>
    <row r="112" spans="1:8" ht="12.75">
      <c r="A112" s="47">
        <v>87</v>
      </c>
      <c r="B112" s="14" t="s">
        <v>48</v>
      </c>
      <c r="C112" s="14"/>
      <c r="D112" s="20">
        <v>101480152</v>
      </c>
      <c r="E112" s="1">
        <v>1</v>
      </c>
      <c r="F112" s="11">
        <v>8860</v>
      </c>
      <c r="G112" s="11">
        <v>147.67</v>
      </c>
      <c r="H112" s="49">
        <v>8712.33</v>
      </c>
    </row>
    <row r="113" spans="1:8" ht="12.75">
      <c r="A113" s="47">
        <v>88</v>
      </c>
      <c r="B113" s="12" t="s">
        <v>646</v>
      </c>
      <c r="C113" s="1"/>
      <c r="D113" s="1">
        <v>10490122</v>
      </c>
      <c r="E113" s="1">
        <v>1</v>
      </c>
      <c r="F113" s="11">
        <v>1975</v>
      </c>
      <c r="G113" s="11">
        <v>1647.51</v>
      </c>
      <c r="H113" s="49">
        <v>327.49</v>
      </c>
    </row>
    <row r="114" spans="1:8" ht="12.75">
      <c r="A114" s="47">
        <v>89</v>
      </c>
      <c r="B114" s="12" t="s">
        <v>104</v>
      </c>
      <c r="C114" s="1"/>
      <c r="D114" s="1">
        <v>10480014</v>
      </c>
      <c r="E114" s="1">
        <v>1</v>
      </c>
      <c r="F114" s="11">
        <v>3500</v>
      </c>
      <c r="G114" s="11">
        <v>2920</v>
      </c>
      <c r="H114" s="49">
        <v>580</v>
      </c>
    </row>
    <row r="115" spans="1:8" ht="12.75">
      <c r="A115" s="47">
        <v>90</v>
      </c>
      <c r="B115" s="12" t="s">
        <v>647</v>
      </c>
      <c r="C115" s="1"/>
      <c r="D115" s="1">
        <v>10480015</v>
      </c>
      <c r="E115" s="1">
        <v>1</v>
      </c>
      <c r="F115" s="11">
        <v>1305</v>
      </c>
      <c r="G115" s="11">
        <v>1088.51</v>
      </c>
      <c r="H115" s="49">
        <v>216.49</v>
      </c>
    </row>
    <row r="116" spans="1:8" ht="12.75">
      <c r="A116" s="47">
        <v>91</v>
      </c>
      <c r="B116" s="12" t="s">
        <v>103</v>
      </c>
      <c r="C116" s="1"/>
      <c r="D116" s="1">
        <v>10480016</v>
      </c>
      <c r="E116" s="1">
        <v>1</v>
      </c>
      <c r="F116" s="11">
        <v>2299</v>
      </c>
      <c r="G116" s="11">
        <v>1550.71</v>
      </c>
      <c r="H116" s="49">
        <v>748.29</v>
      </c>
    </row>
    <row r="117" spans="1:8" ht="12.75">
      <c r="A117" s="47">
        <v>92</v>
      </c>
      <c r="B117" s="12" t="s">
        <v>102</v>
      </c>
      <c r="C117" s="1"/>
      <c r="D117" s="1">
        <v>1049006</v>
      </c>
      <c r="E117" s="1">
        <v>1</v>
      </c>
      <c r="F117" s="11">
        <v>2300</v>
      </c>
      <c r="G117" s="11">
        <v>594.17</v>
      </c>
      <c r="H117" s="49">
        <v>1705.83</v>
      </c>
    </row>
    <row r="118" spans="1:8" ht="12.75">
      <c r="A118" s="47">
        <v>93</v>
      </c>
      <c r="B118" s="12" t="s">
        <v>65</v>
      </c>
      <c r="C118" s="1"/>
      <c r="D118" s="1">
        <v>10480146</v>
      </c>
      <c r="E118" s="1">
        <v>1</v>
      </c>
      <c r="F118" s="11">
        <v>6789</v>
      </c>
      <c r="G118" s="11">
        <v>1753.83</v>
      </c>
      <c r="H118" s="49">
        <v>5035.17</v>
      </c>
    </row>
    <row r="119" spans="1:8" ht="12.75">
      <c r="A119" s="47">
        <v>94</v>
      </c>
      <c r="B119" s="12" t="s">
        <v>47</v>
      </c>
      <c r="C119" s="1"/>
      <c r="D119" s="1">
        <v>10480047</v>
      </c>
      <c r="E119" s="1">
        <v>1</v>
      </c>
      <c r="F119" s="11">
        <v>5560</v>
      </c>
      <c r="G119" s="11">
        <v>1436.33</v>
      </c>
      <c r="H119" s="49">
        <v>4123.67</v>
      </c>
    </row>
    <row r="120" spans="1:8" ht="12.75">
      <c r="A120" s="47">
        <v>95</v>
      </c>
      <c r="B120" s="12" t="s">
        <v>648</v>
      </c>
      <c r="C120" s="1"/>
      <c r="D120" s="1">
        <v>10148155</v>
      </c>
      <c r="E120" s="1">
        <v>1</v>
      </c>
      <c r="F120" s="11">
        <v>8900</v>
      </c>
      <c r="G120" s="11">
        <v>148.33</v>
      </c>
      <c r="H120" s="49">
        <v>8751.67</v>
      </c>
    </row>
    <row r="121" spans="1:8" ht="12.75">
      <c r="A121" s="47">
        <v>96</v>
      </c>
      <c r="B121" s="12" t="s">
        <v>649</v>
      </c>
      <c r="C121" s="1"/>
      <c r="D121" s="1" t="s">
        <v>98</v>
      </c>
      <c r="E121" s="1">
        <v>1</v>
      </c>
      <c r="F121" s="11">
        <v>506</v>
      </c>
      <c r="G121" s="11">
        <v>505</v>
      </c>
      <c r="H121" s="49">
        <v>1</v>
      </c>
    </row>
    <row r="122" spans="1:8" ht="12.75">
      <c r="A122" s="47">
        <v>97</v>
      </c>
      <c r="B122" s="12" t="s">
        <v>162</v>
      </c>
      <c r="C122" s="1"/>
      <c r="D122" s="1">
        <v>10480003</v>
      </c>
      <c r="E122" s="1">
        <v>1</v>
      </c>
      <c r="F122" s="11">
        <v>506</v>
      </c>
      <c r="G122" s="11">
        <v>505</v>
      </c>
      <c r="H122" s="49">
        <v>1</v>
      </c>
    </row>
    <row r="123" spans="1:8" ht="12.75">
      <c r="A123" s="47">
        <v>98</v>
      </c>
      <c r="B123" s="12" t="s">
        <v>650</v>
      </c>
      <c r="C123" s="1"/>
      <c r="D123" s="1">
        <v>10148153</v>
      </c>
      <c r="E123" s="1">
        <v>1</v>
      </c>
      <c r="F123" s="11">
        <v>9000</v>
      </c>
      <c r="G123" s="11">
        <v>150</v>
      </c>
      <c r="H123" s="49">
        <v>8850</v>
      </c>
    </row>
    <row r="124" spans="1:8" ht="12.75">
      <c r="A124" s="47">
        <v>99</v>
      </c>
      <c r="B124" s="12" t="s">
        <v>94</v>
      </c>
      <c r="C124" s="1"/>
      <c r="D124" s="1" t="s">
        <v>93</v>
      </c>
      <c r="E124" s="1">
        <v>2</v>
      </c>
      <c r="F124" s="11">
        <v>1736</v>
      </c>
      <c r="G124" s="11">
        <v>1735</v>
      </c>
      <c r="H124" s="49">
        <v>1</v>
      </c>
    </row>
    <row r="125" spans="1:8" ht="12.75">
      <c r="A125" s="47">
        <v>100</v>
      </c>
      <c r="B125" s="12" t="s">
        <v>651</v>
      </c>
      <c r="C125" s="1"/>
      <c r="D125" s="1">
        <v>10490117</v>
      </c>
      <c r="E125" s="1">
        <v>1</v>
      </c>
      <c r="F125" s="11">
        <v>2209</v>
      </c>
      <c r="G125" s="11">
        <v>2208</v>
      </c>
      <c r="H125" s="49">
        <v>1</v>
      </c>
    </row>
    <row r="126" spans="1:8" ht="12.75">
      <c r="A126" s="47">
        <v>101</v>
      </c>
      <c r="B126" s="12" t="s">
        <v>92</v>
      </c>
      <c r="C126" s="1"/>
      <c r="D126" s="1">
        <v>10490118</v>
      </c>
      <c r="E126" s="1">
        <v>1</v>
      </c>
      <c r="F126" s="11">
        <v>1127</v>
      </c>
      <c r="G126" s="11">
        <v>1126</v>
      </c>
      <c r="H126" s="49">
        <v>1</v>
      </c>
    </row>
    <row r="127" spans="1:12" ht="13.5" thickBot="1">
      <c r="A127" s="307" t="s">
        <v>418</v>
      </c>
      <c r="B127" s="308"/>
      <c r="C127" s="308"/>
      <c r="D127" s="308"/>
      <c r="E127" s="44">
        <f>SUM(E26:E126)</f>
        <v>122</v>
      </c>
      <c r="F127" s="45">
        <f>SUM(F26:F126)</f>
        <v>603474.52</v>
      </c>
      <c r="G127" s="45">
        <f>SUM(G26:G126)</f>
        <v>194933.02000000005</v>
      </c>
      <c r="H127" s="46">
        <f>SUM(H26:H126)</f>
        <v>408541.5</v>
      </c>
      <c r="L127" s="21"/>
    </row>
    <row r="128" spans="1:8" ht="12.75">
      <c r="A128" s="304">
        <v>1016</v>
      </c>
      <c r="B128" s="305"/>
      <c r="C128" s="305"/>
      <c r="D128" s="305"/>
      <c r="E128" s="305"/>
      <c r="F128" s="305"/>
      <c r="G128" s="305"/>
      <c r="H128" s="306"/>
    </row>
    <row r="129" spans="1:8" ht="12.75">
      <c r="A129" s="47">
        <v>1</v>
      </c>
      <c r="B129" s="25" t="s">
        <v>652</v>
      </c>
      <c r="C129" s="5"/>
      <c r="D129" s="5" t="s">
        <v>168</v>
      </c>
      <c r="E129" s="5">
        <v>1</v>
      </c>
      <c r="F129" s="11">
        <v>245</v>
      </c>
      <c r="G129" s="11">
        <v>244</v>
      </c>
      <c r="H129" s="49">
        <v>1</v>
      </c>
    </row>
    <row r="130" spans="1:8" ht="12.75">
      <c r="A130" s="47">
        <v>2</v>
      </c>
      <c r="B130" s="25" t="s">
        <v>69</v>
      </c>
      <c r="C130" s="5"/>
      <c r="D130" s="5">
        <v>10630051</v>
      </c>
      <c r="E130" s="5">
        <v>1</v>
      </c>
      <c r="F130" s="11">
        <v>213</v>
      </c>
      <c r="G130" s="11">
        <v>212</v>
      </c>
      <c r="H130" s="49">
        <v>1</v>
      </c>
    </row>
    <row r="131" spans="1:8" ht="12.75">
      <c r="A131" s="47">
        <v>3</v>
      </c>
      <c r="B131" s="25" t="s">
        <v>68</v>
      </c>
      <c r="C131" s="5"/>
      <c r="D131" s="5">
        <v>10630052</v>
      </c>
      <c r="E131" s="5">
        <v>1</v>
      </c>
      <c r="F131" s="11">
        <v>186</v>
      </c>
      <c r="G131" s="11">
        <v>185</v>
      </c>
      <c r="H131" s="49">
        <v>1</v>
      </c>
    </row>
    <row r="132" spans="1:8" ht="12.75">
      <c r="A132" s="47">
        <v>4</v>
      </c>
      <c r="B132" s="25" t="s">
        <v>653</v>
      </c>
      <c r="C132" s="5"/>
      <c r="D132" s="5">
        <v>10630054</v>
      </c>
      <c r="E132" s="5">
        <v>1</v>
      </c>
      <c r="F132" s="11">
        <v>179</v>
      </c>
      <c r="G132" s="11">
        <v>178</v>
      </c>
      <c r="H132" s="49">
        <v>1</v>
      </c>
    </row>
    <row r="133" spans="1:8" ht="12.75">
      <c r="A133" s="47">
        <v>5</v>
      </c>
      <c r="B133" s="25" t="s">
        <v>68</v>
      </c>
      <c r="C133" s="5"/>
      <c r="D133" s="5" t="s">
        <v>164</v>
      </c>
      <c r="E133" s="5">
        <v>2</v>
      </c>
      <c r="F133" s="11">
        <v>369</v>
      </c>
      <c r="G133" s="11">
        <v>368</v>
      </c>
      <c r="H133" s="49">
        <v>1</v>
      </c>
    </row>
    <row r="134" spans="1:8" ht="12.75">
      <c r="A134" s="47">
        <v>6</v>
      </c>
      <c r="B134" s="25" t="s">
        <v>68</v>
      </c>
      <c r="C134" s="5"/>
      <c r="D134" s="5" t="s">
        <v>155</v>
      </c>
      <c r="E134" s="5">
        <v>3</v>
      </c>
      <c r="F134" s="11">
        <v>553</v>
      </c>
      <c r="G134" s="11">
        <v>552</v>
      </c>
      <c r="H134" s="49">
        <v>1</v>
      </c>
    </row>
    <row r="135" spans="1:8" ht="12.75">
      <c r="A135" s="47">
        <v>7</v>
      </c>
      <c r="B135" s="25" t="s">
        <v>68</v>
      </c>
      <c r="C135" s="5"/>
      <c r="D135" s="5" t="s">
        <v>150</v>
      </c>
      <c r="E135" s="5">
        <v>4</v>
      </c>
      <c r="F135" s="11">
        <v>730</v>
      </c>
      <c r="G135" s="11">
        <v>729</v>
      </c>
      <c r="H135" s="49">
        <v>1</v>
      </c>
    </row>
    <row r="136" spans="1:8" ht="12.75">
      <c r="A136" s="47">
        <v>8</v>
      </c>
      <c r="B136" s="25" t="s">
        <v>68</v>
      </c>
      <c r="C136" s="5"/>
      <c r="D136" s="5" t="s">
        <v>147</v>
      </c>
      <c r="E136" s="5">
        <v>5</v>
      </c>
      <c r="F136" s="11">
        <v>920</v>
      </c>
      <c r="G136" s="11">
        <v>919</v>
      </c>
      <c r="H136" s="49">
        <v>1</v>
      </c>
    </row>
    <row r="137" spans="1:8" ht="12.75">
      <c r="A137" s="47">
        <v>9</v>
      </c>
      <c r="B137" s="25" t="s">
        <v>146</v>
      </c>
      <c r="C137" s="5"/>
      <c r="D137" s="5">
        <v>10620001</v>
      </c>
      <c r="E137" s="5">
        <v>1</v>
      </c>
      <c r="F137" s="11">
        <v>146</v>
      </c>
      <c r="G137" s="11">
        <v>145</v>
      </c>
      <c r="H137" s="49">
        <v>1</v>
      </c>
    </row>
    <row r="138" spans="1:8" ht="12.75">
      <c r="A138" s="47">
        <v>10</v>
      </c>
      <c r="B138" s="25" t="s">
        <v>123</v>
      </c>
      <c r="C138" s="5"/>
      <c r="D138" s="5" t="s">
        <v>145</v>
      </c>
      <c r="E138" s="5">
        <v>4</v>
      </c>
      <c r="F138" s="11">
        <v>596</v>
      </c>
      <c r="G138" s="11">
        <v>595</v>
      </c>
      <c r="H138" s="49">
        <v>1</v>
      </c>
    </row>
    <row r="139" spans="1:8" ht="12.75">
      <c r="A139" s="47">
        <v>11</v>
      </c>
      <c r="B139" s="25" t="s">
        <v>135</v>
      </c>
      <c r="C139" s="5"/>
      <c r="D139" s="5">
        <v>10630044</v>
      </c>
      <c r="E139" s="5">
        <v>1</v>
      </c>
      <c r="F139" s="11">
        <v>181</v>
      </c>
      <c r="G139" s="11">
        <v>180</v>
      </c>
      <c r="H139" s="49">
        <v>1</v>
      </c>
    </row>
    <row r="140" spans="1:8" ht="12.75">
      <c r="A140" s="47">
        <v>12</v>
      </c>
      <c r="B140" s="25" t="s">
        <v>653</v>
      </c>
      <c r="C140" s="5"/>
      <c r="D140" s="5" t="s">
        <v>134</v>
      </c>
      <c r="E140" s="5">
        <v>4</v>
      </c>
      <c r="F140" s="11">
        <v>683</v>
      </c>
      <c r="G140" s="11">
        <v>682</v>
      </c>
      <c r="H140" s="49">
        <v>1</v>
      </c>
    </row>
    <row r="141" spans="1:8" ht="12.75">
      <c r="A141" s="47">
        <v>13</v>
      </c>
      <c r="B141" s="12" t="s">
        <v>129</v>
      </c>
      <c r="C141" s="1"/>
      <c r="D141" s="1">
        <v>10630049</v>
      </c>
      <c r="E141" s="1">
        <v>1</v>
      </c>
      <c r="F141" s="11">
        <v>1242</v>
      </c>
      <c r="G141" s="11">
        <v>1241</v>
      </c>
      <c r="H141" s="49">
        <v>1</v>
      </c>
    </row>
    <row r="142" spans="1:8" ht="12.75">
      <c r="A142" s="47">
        <v>14</v>
      </c>
      <c r="B142" s="12" t="s">
        <v>69</v>
      </c>
      <c r="C142" s="1"/>
      <c r="D142" s="1">
        <v>10630050</v>
      </c>
      <c r="E142" s="1">
        <v>1</v>
      </c>
      <c r="F142" s="11">
        <v>380</v>
      </c>
      <c r="G142" s="11">
        <v>379</v>
      </c>
      <c r="H142" s="49">
        <v>1</v>
      </c>
    </row>
    <row r="143" spans="1:8" ht="12.75">
      <c r="A143" s="47">
        <v>15</v>
      </c>
      <c r="B143" s="12" t="s">
        <v>132</v>
      </c>
      <c r="C143" s="1"/>
      <c r="D143" s="1">
        <v>101620018</v>
      </c>
      <c r="E143" s="1">
        <v>1</v>
      </c>
      <c r="F143" s="11">
        <v>6403</v>
      </c>
      <c r="G143" s="11">
        <v>480.23</v>
      </c>
      <c r="H143" s="49">
        <v>5922.77</v>
      </c>
    </row>
    <row r="144" spans="1:8" ht="12.75">
      <c r="A144" s="47">
        <v>16</v>
      </c>
      <c r="B144" s="12" t="s">
        <v>68</v>
      </c>
      <c r="C144" s="1"/>
      <c r="D144" s="1" t="s">
        <v>130</v>
      </c>
      <c r="E144" s="1">
        <v>2</v>
      </c>
      <c r="F144" s="11">
        <v>368</v>
      </c>
      <c r="G144" s="11">
        <v>368</v>
      </c>
      <c r="H144" s="49">
        <v>0</v>
      </c>
    </row>
    <row r="145" spans="1:8" ht="12.75">
      <c r="A145" s="47">
        <v>17</v>
      </c>
      <c r="B145" s="12" t="s">
        <v>129</v>
      </c>
      <c r="C145" s="1"/>
      <c r="D145" s="1">
        <v>10630055</v>
      </c>
      <c r="E145" s="1">
        <v>1</v>
      </c>
      <c r="F145" s="11">
        <v>1179</v>
      </c>
      <c r="G145" s="11">
        <v>1178</v>
      </c>
      <c r="H145" s="49">
        <v>1</v>
      </c>
    </row>
    <row r="146" spans="1:8" ht="12.75">
      <c r="A146" s="47">
        <v>18</v>
      </c>
      <c r="B146" s="12" t="s">
        <v>69</v>
      </c>
      <c r="C146" s="1"/>
      <c r="D146" s="1">
        <v>10630056</v>
      </c>
      <c r="E146" s="1">
        <v>1</v>
      </c>
      <c r="F146" s="11">
        <v>380</v>
      </c>
      <c r="G146" s="11">
        <v>379</v>
      </c>
      <c r="H146" s="49">
        <v>1</v>
      </c>
    </row>
    <row r="147" spans="1:8" ht="12.75">
      <c r="A147" s="47">
        <v>19</v>
      </c>
      <c r="B147" s="12" t="s">
        <v>119</v>
      </c>
      <c r="C147" s="1"/>
      <c r="D147" s="1">
        <v>10620001</v>
      </c>
      <c r="E147" s="1">
        <v>1</v>
      </c>
      <c r="F147" s="11">
        <v>559</v>
      </c>
      <c r="G147" s="11">
        <v>558</v>
      </c>
      <c r="H147" s="49">
        <v>1</v>
      </c>
    </row>
    <row r="148" spans="1:8" ht="12.75">
      <c r="A148" s="47">
        <v>20</v>
      </c>
      <c r="B148" s="12" t="s">
        <v>67</v>
      </c>
      <c r="C148" s="1"/>
      <c r="D148" s="1">
        <v>10620002</v>
      </c>
      <c r="E148" s="1">
        <v>1</v>
      </c>
      <c r="F148" s="11">
        <v>142</v>
      </c>
      <c r="G148" s="11">
        <v>141</v>
      </c>
      <c r="H148" s="49">
        <v>1</v>
      </c>
    </row>
    <row r="149" spans="1:8" ht="12.75">
      <c r="A149" s="47">
        <v>21</v>
      </c>
      <c r="B149" s="12" t="s">
        <v>122</v>
      </c>
      <c r="C149" s="1"/>
      <c r="D149" s="1">
        <v>10620003</v>
      </c>
      <c r="E149" s="1">
        <v>1</v>
      </c>
      <c r="F149" s="11">
        <v>422</v>
      </c>
      <c r="G149" s="11">
        <v>421</v>
      </c>
      <c r="H149" s="49">
        <v>1</v>
      </c>
    </row>
    <row r="150" spans="1:8" ht="12.75">
      <c r="A150" s="47">
        <v>22</v>
      </c>
      <c r="B150" s="12" t="s">
        <v>121</v>
      </c>
      <c r="C150" s="1"/>
      <c r="D150" s="1" t="s">
        <v>120</v>
      </c>
      <c r="E150" s="1">
        <v>1</v>
      </c>
      <c r="F150" s="11">
        <v>212</v>
      </c>
      <c r="G150" s="11">
        <v>211</v>
      </c>
      <c r="H150" s="49">
        <v>1</v>
      </c>
    </row>
    <row r="151" spans="1:8" ht="12.75">
      <c r="A151" s="47">
        <v>23</v>
      </c>
      <c r="B151" s="12" t="s">
        <v>654</v>
      </c>
      <c r="C151" s="1"/>
      <c r="D151" s="1">
        <v>10610001</v>
      </c>
      <c r="E151" s="1">
        <v>1</v>
      </c>
      <c r="F151" s="11">
        <v>141</v>
      </c>
      <c r="G151" s="11">
        <v>140</v>
      </c>
      <c r="H151" s="49">
        <v>1</v>
      </c>
    </row>
    <row r="152" spans="1:8" ht="12.75">
      <c r="A152" s="47">
        <v>24</v>
      </c>
      <c r="B152" s="12" t="s">
        <v>655</v>
      </c>
      <c r="C152" s="1"/>
      <c r="D152" s="1">
        <v>10620006</v>
      </c>
      <c r="E152" s="1">
        <v>1</v>
      </c>
      <c r="F152" s="11">
        <v>911</v>
      </c>
      <c r="G152" s="11">
        <v>910</v>
      </c>
      <c r="H152" s="49">
        <v>1</v>
      </c>
    </row>
    <row r="153" spans="1:8" ht="12.75">
      <c r="A153" s="47">
        <v>25</v>
      </c>
      <c r="B153" s="12" t="s">
        <v>575</v>
      </c>
      <c r="C153" s="1"/>
      <c r="D153" s="1" t="s">
        <v>118</v>
      </c>
      <c r="E153" s="1">
        <v>2</v>
      </c>
      <c r="F153" s="11">
        <v>833</v>
      </c>
      <c r="G153" s="11">
        <v>832</v>
      </c>
      <c r="H153" s="49">
        <v>1</v>
      </c>
    </row>
    <row r="154" spans="1:8" ht="12.75">
      <c r="A154" s="47">
        <v>26</v>
      </c>
      <c r="B154" s="12" t="s">
        <v>656</v>
      </c>
      <c r="C154" s="1"/>
      <c r="D154" s="1">
        <v>10620009</v>
      </c>
      <c r="E154" s="1">
        <v>1</v>
      </c>
      <c r="F154" s="11">
        <v>1534</v>
      </c>
      <c r="G154" s="11">
        <v>1533</v>
      </c>
      <c r="H154" s="49">
        <v>1</v>
      </c>
    </row>
    <row r="155" spans="1:8" ht="12.75">
      <c r="A155" s="47">
        <v>27</v>
      </c>
      <c r="B155" s="12" t="s">
        <v>657</v>
      </c>
      <c r="C155" s="1"/>
      <c r="D155" s="1">
        <v>10620010</v>
      </c>
      <c r="E155" s="1">
        <v>1</v>
      </c>
      <c r="F155" s="11">
        <v>619</v>
      </c>
      <c r="G155" s="11">
        <v>618</v>
      </c>
      <c r="H155" s="49">
        <v>1</v>
      </c>
    </row>
    <row r="156" spans="1:8" ht="12.75">
      <c r="A156" s="47">
        <v>28</v>
      </c>
      <c r="B156" s="12" t="s">
        <v>658</v>
      </c>
      <c r="C156" s="1"/>
      <c r="D156" s="1" t="s">
        <v>116</v>
      </c>
      <c r="E156" s="1">
        <v>15</v>
      </c>
      <c r="F156" s="11">
        <v>2762</v>
      </c>
      <c r="G156" s="11">
        <v>2761</v>
      </c>
      <c r="H156" s="49">
        <v>1</v>
      </c>
    </row>
    <row r="157" spans="1:8" ht="12.75">
      <c r="A157" s="47">
        <v>29</v>
      </c>
      <c r="B157" s="12" t="s">
        <v>659</v>
      </c>
      <c r="C157" s="1"/>
      <c r="D157" s="1">
        <v>10620017</v>
      </c>
      <c r="E157" s="1">
        <v>1</v>
      </c>
      <c r="F157" s="11">
        <v>141</v>
      </c>
      <c r="G157" s="11">
        <v>140</v>
      </c>
      <c r="H157" s="49">
        <v>1</v>
      </c>
    </row>
    <row r="158" spans="1:8" ht="12.75">
      <c r="A158" s="47">
        <v>30</v>
      </c>
      <c r="B158" s="1" t="s">
        <v>115</v>
      </c>
      <c r="C158" s="1"/>
      <c r="D158" s="1" t="s">
        <v>114</v>
      </c>
      <c r="E158" s="1">
        <v>6</v>
      </c>
      <c r="F158" s="11">
        <v>1038</v>
      </c>
      <c r="G158" s="11">
        <v>1037</v>
      </c>
      <c r="H158" s="49">
        <v>1</v>
      </c>
    </row>
    <row r="159" spans="1:8" ht="12.75">
      <c r="A159" s="47">
        <v>31</v>
      </c>
      <c r="B159" s="12" t="s">
        <v>69</v>
      </c>
      <c r="C159" s="1"/>
      <c r="D159" s="1">
        <v>10630058</v>
      </c>
      <c r="E159" s="1">
        <v>1</v>
      </c>
      <c r="F159" s="11">
        <v>340</v>
      </c>
      <c r="G159" s="11">
        <v>339</v>
      </c>
      <c r="H159" s="49">
        <v>1</v>
      </c>
    </row>
    <row r="160" spans="1:8" ht="12.75">
      <c r="A160" s="47">
        <v>32</v>
      </c>
      <c r="B160" s="12" t="s">
        <v>101</v>
      </c>
      <c r="C160" s="1"/>
      <c r="D160" s="1" t="s">
        <v>100</v>
      </c>
      <c r="E160" s="1">
        <v>19</v>
      </c>
      <c r="F160" s="11">
        <v>2497</v>
      </c>
      <c r="G160" s="11">
        <v>2496</v>
      </c>
      <c r="H160" s="49">
        <v>1</v>
      </c>
    </row>
    <row r="161" spans="1:8" ht="13.5" thickBot="1">
      <c r="A161" s="307" t="s">
        <v>418</v>
      </c>
      <c r="B161" s="308"/>
      <c r="C161" s="308"/>
      <c r="D161" s="308"/>
      <c r="E161" s="44">
        <f>SUM(E129:E160)</f>
        <v>87</v>
      </c>
      <c r="F161" s="45">
        <f>SUM(F129:F160)</f>
        <v>27104</v>
      </c>
      <c r="G161" s="45">
        <f>SUM(G129:G160)</f>
        <v>21151.23</v>
      </c>
      <c r="H161" s="46">
        <f>SUM(H129:H160)</f>
        <v>5952.77</v>
      </c>
    </row>
    <row r="162" spans="1:8" ht="12.75">
      <c r="A162" s="304">
        <v>1017</v>
      </c>
      <c r="B162" s="305"/>
      <c r="C162" s="305"/>
      <c r="D162" s="305"/>
      <c r="E162" s="305"/>
      <c r="F162" s="305"/>
      <c r="G162" s="305"/>
      <c r="H162" s="306"/>
    </row>
    <row r="163" spans="1:8" ht="12.75">
      <c r="A163" s="47">
        <v>1</v>
      </c>
      <c r="B163" s="25" t="s">
        <v>8</v>
      </c>
      <c r="C163" s="5"/>
      <c r="D163" s="5">
        <v>108</v>
      </c>
      <c r="E163" s="5">
        <v>43</v>
      </c>
      <c r="F163" s="11">
        <v>274</v>
      </c>
      <c r="G163" s="11">
        <v>273</v>
      </c>
      <c r="H163" s="49">
        <f>F163-G163</f>
        <v>1</v>
      </c>
    </row>
    <row r="164" spans="1:8" ht="12.75">
      <c r="A164" s="47">
        <v>2</v>
      </c>
      <c r="B164" s="25" t="s">
        <v>660</v>
      </c>
      <c r="C164" s="5"/>
      <c r="D164" s="5">
        <v>108</v>
      </c>
      <c r="E164" s="5">
        <v>16</v>
      </c>
      <c r="F164" s="11">
        <v>347</v>
      </c>
      <c r="G164" s="11">
        <v>346</v>
      </c>
      <c r="H164" s="49">
        <f>F164-G164</f>
        <v>1</v>
      </c>
    </row>
    <row r="165" spans="1:8" ht="13.5" thickBot="1">
      <c r="A165" s="307" t="s">
        <v>418</v>
      </c>
      <c r="B165" s="308"/>
      <c r="C165" s="308"/>
      <c r="D165" s="308"/>
      <c r="E165" s="44">
        <f>SUM(E163:E164)</f>
        <v>59</v>
      </c>
      <c r="F165" s="45">
        <f>SUM(F163:F164)</f>
        <v>621</v>
      </c>
      <c r="G165" s="45">
        <f>SUM(G163:G164)</f>
        <v>619</v>
      </c>
      <c r="H165" s="46">
        <f>SUM(H163:H164)</f>
        <v>2</v>
      </c>
    </row>
    <row r="166" spans="1:8" ht="12.75">
      <c r="A166" s="304">
        <v>1112</v>
      </c>
      <c r="B166" s="305"/>
      <c r="C166" s="305"/>
      <c r="D166" s="305"/>
      <c r="E166" s="305"/>
      <c r="F166" s="305"/>
      <c r="G166" s="305"/>
      <c r="H166" s="306"/>
    </row>
    <row r="167" spans="1:8" ht="12.75">
      <c r="A167" s="50">
        <v>1</v>
      </c>
      <c r="B167" s="12" t="s">
        <v>99</v>
      </c>
      <c r="C167" s="1"/>
      <c r="D167" s="1">
        <v>112</v>
      </c>
      <c r="E167" s="1" t="s">
        <v>55</v>
      </c>
      <c r="F167" s="11">
        <f>114+99831</f>
        <v>99945</v>
      </c>
      <c r="G167" s="11">
        <v>49972.5</v>
      </c>
      <c r="H167" s="49">
        <f>F167-G167</f>
        <v>49972.5</v>
      </c>
    </row>
    <row r="168" spans="1:8" ht="12.75">
      <c r="A168" s="50">
        <v>2</v>
      </c>
      <c r="B168" s="12" t="s">
        <v>661</v>
      </c>
      <c r="C168" s="1"/>
      <c r="D168" s="1">
        <v>112</v>
      </c>
      <c r="E168" s="1">
        <v>56</v>
      </c>
      <c r="F168" s="11">
        <v>2520</v>
      </c>
      <c r="G168" s="11">
        <v>1260</v>
      </c>
      <c r="H168" s="49">
        <f>F168-G168</f>
        <v>1260</v>
      </c>
    </row>
    <row r="169" spans="1:8" ht="13.5" thickBot="1">
      <c r="A169" s="307" t="s">
        <v>418</v>
      </c>
      <c r="B169" s="308"/>
      <c r="C169" s="308"/>
      <c r="D169" s="308"/>
      <c r="E169" s="44">
        <f>SUM(E167:E168)</f>
        <v>56</v>
      </c>
      <c r="F169" s="45">
        <f>SUM(F167:F168)</f>
        <v>102465</v>
      </c>
      <c r="G169" s="45">
        <f>SUM(G167:G168)</f>
        <v>51232.5</v>
      </c>
      <c r="H169" s="46">
        <f>SUM(H167:H168)</f>
        <v>51232.5</v>
      </c>
    </row>
    <row r="170" spans="1:8" ht="12.75">
      <c r="A170" s="247">
        <v>1113</v>
      </c>
      <c r="B170" s="248"/>
      <c r="C170" s="248"/>
      <c r="D170" s="248"/>
      <c r="E170" s="248"/>
      <c r="F170" s="248"/>
      <c r="G170" s="248"/>
      <c r="H170" s="249"/>
    </row>
    <row r="171" spans="1:8" ht="12.75">
      <c r="A171" s="47">
        <v>1</v>
      </c>
      <c r="B171" s="25" t="s">
        <v>612</v>
      </c>
      <c r="C171" s="5"/>
      <c r="D171" s="5">
        <v>11360005</v>
      </c>
      <c r="E171" s="5">
        <v>1</v>
      </c>
      <c r="F171" s="11">
        <v>590</v>
      </c>
      <c r="G171" s="11">
        <v>295</v>
      </c>
      <c r="H171" s="49">
        <v>295</v>
      </c>
    </row>
    <row r="172" spans="1:8" ht="12.75">
      <c r="A172" s="47">
        <v>2</v>
      </c>
      <c r="B172" s="25" t="s">
        <v>180</v>
      </c>
      <c r="C172" s="5"/>
      <c r="D172" s="5">
        <v>111360016</v>
      </c>
      <c r="E172" s="5">
        <v>1</v>
      </c>
      <c r="F172" s="11">
        <v>4261</v>
      </c>
      <c r="G172" s="11">
        <v>2130.5</v>
      </c>
      <c r="H172" s="49">
        <v>2130.5</v>
      </c>
    </row>
    <row r="173" spans="1:8" ht="12.75">
      <c r="A173" s="47">
        <v>3</v>
      </c>
      <c r="B173" s="25" t="s">
        <v>662</v>
      </c>
      <c r="C173" s="5"/>
      <c r="D173" s="5">
        <v>11370002</v>
      </c>
      <c r="E173" s="5">
        <v>1</v>
      </c>
      <c r="F173" s="11">
        <v>481</v>
      </c>
      <c r="G173" s="11">
        <v>240.5</v>
      </c>
      <c r="H173" s="49">
        <v>240.5</v>
      </c>
    </row>
    <row r="174" spans="1:8" ht="12.75">
      <c r="A174" s="47">
        <v>4</v>
      </c>
      <c r="B174" s="25" t="s">
        <v>663</v>
      </c>
      <c r="C174" s="5"/>
      <c r="D174" s="5">
        <v>1137002</v>
      </c>
      <c r="E174" s="5">
        <v>1</v>
      </c>
      <c r="F174" s="11">
        <v>500</v>
      </c>
      <c r="G174" s="11">
        <v>250</v>
      </c>
      <c r="H174" s="49">
        <v>250</v>
      </c>
    </row>
    <row r="175" spans="1:8" ht="12.75">
      <c r="A175" s="47">
        <v>5</v>
      </c>
      <c r="B175" s="25" t="s">
        <v>664</v>
      </c>
      <c r="C175" s="5"/>
      <c r="D175" s="5" t="s">
        <v>159</v>
      </c>
      <c r="E175" s="5">
        <v>7</v>
      </c>
      <c r="F175" s="11">
        <v>1015</v>
      </c>
      <c r="G175" s="11">
        <v>507.5</v>
      </c>
      <c r="H175" s="49">
        <v>507.5</v>
      </c>
    </row>
    <row r="176" spans="1:8" ht="12.75">
      <c r="A176" s="47">
        <v>6</v>
      </c>
      <c r="B176" s="25" t="s">
        <v>665</v>
      </c>
      <c r="C176" s="5"/>
      <c r="D176" s="5" t="s">
        <v>158</v>
      </c>
      <c r="E176" s="5">
        <v>19</v>
      </c>
      <c r="F176" s="11">
        <v>1140</v>
      </c>
      <c r="G176" s="11">
        <v>570</v>
      </c>
      <c r="H176" s="49">
        <v>570</v>
      </c>
    </row>
    <row r="177" spans="1:8" ht="12.75">
      <c r="A177" s="47">
        <v>7</v>
      </c>
      <c r="B177" s="25" t="s">
        <v>666</v>
      </c>
      <c r="C177" s="5"/>
      <c r="D177" s="5">
        <v>1134007</v>
      </c>
      <c r="E177" s="5">
        <v>1</v>
      </c>
      <c r="F177" s="11">
        <v>195</v>
      </c>
      <c r="G177" s="11">
        <v>97.5</v>
      </c>
      <c r="H177" s="49">
        <v>97.5</v>
      </c>
    </row>
    <row r="178" spans="1:8" ht="12.75">
      <c r="A178" s="47">
        <v>8</v>
      </c>
      <c r="B178" s="25" t="s">
        <v>157</v>
      </c>
      <c r="C178" s="5"/>
      <c r="D178" s="5">
        <v>1137003</v>
      </c>
      <c r="E178" s="5">
        <v>1</v>
      </c>
      <c r="F178" s="11">
        <v>296</v>
      </c>
      <c r="G178" s="11">
        <v>148</v>
      </c>
      <c r="H178" s="49">
        <v>148</v>
      </c>
    </row>
    <row r="179" spans="1:8" ht="12.75">
      <c r="A179" s="47">
        <v>9</v>
      </c>
      <c r="B179" s="25" t="s">
        <v>156</v>
      </c>
      <c r="C179" s="5"/>
      <c r="D179" s="5">
        <v>11370003</v>
      </c>
      <c r="E179" s="5">
        <v>1</v>
      </c>
      <c r="F179" s="11">
        <v>4070</v>
      </c>
      <c r="G179" s="11">
        <v>2035</v>
      </c>
      <c r="H179" s="49">
        <v>2035</v>
      </c>
    </row>
    <row r="180" spans="1:8" ht="12.75">
      <c r="A180" s="47">
        <v>10</v>
      </c>
      <c r="B180" s="25" t="s">
        <v>154</v>
      </c>
      <c r="C180" s="5"/>
      <c r="D180" s="5">
        <v>111370004</v>
      </c>
      <c r="E180" s="5">
        <v>1</v>
      </c>
      <c r="F180" s="11">
        <v>5640</v>
      </c>
      <c r="G180" s="11">
        <v>2820</v>
      </c>
      <c r="H180" s="49">
        <v>2820</v>
      </c>
    </row>
    <row r="181" spans="1:8" ht="12.75">
      <c r="A181" s="47">
        <v>11</v>
      </c>
      <c r="B181" s="25" t="s">
        <v>149</v>
      </c>
      <c r="C181" s="5"/>
      <c r="D181" s="5">
        <v>11360009</v>
      </c>
      <c r="E181" s="5">
        <v>3</v>
      </c>
      <c r="F181" s="11">
        <v>1500</v>
      </c>
      <c r="G181" s="11">
        <v>750</v>
      </c>
      <c r="H181" s="49">
        <v>750</v>
      </c>
    </row>
    <row r="182" spans="1:8" ht="12.75">
      <c r="A182" s="47">
        <v>12</v>
      </c>
      <c r="B182" s="25" t="s">
        <v>667</v>
      </c>
      <c r="C182" s="5"/>
      <c r="D182" s="5">
        <v>111360017</v>
      </c>
      <c r="E182" s="5">
        <v>1</v>
      </c>
      <c r="F182" s="11">
        <v>5193</v>
      </c>
      <c r="G182" s="11">
        <v>2596.5</v>
      </c>
      <c r="H182" s="49">
        <v>2596.5</v>
      </c>
    </row>
    <row r="183" spans="1:8" ht="12.75">
      <c r="A183" s="47">
        <v>13</v>
      </c>
      <c r="B183" s="12" t="s">
        <v>668</v>
      </c>
      <c r="C183" s="1"/>
      <c r="D183" s="1" t="s">
        <v>110</v>
      </c>
      <c r="E183" s="1">
        <v>3</v>
      </c>
      <c r="F183" s="11">
        <v>591</v>
      </c>
      <c r="G183" s="11">
        <v>295.5</v>
      </c>
      <c r="H183" s="49">
        <v>295.5</v>
      </c>
    </row>
    <row r="184" spans="1:8" ht="12.75">
      <c r="A184" s="47">
        <v>14</v>
      </c>
      <c r="B184" s="12" t="s">
        <v>106</v>
      </c>
      <c r="C184" s="1"/>
      <c r="D184" s="1" t="s">
        <v>105</v>
      </c>
      <c r="E184" s="1">
        <v>2</v>
      </c>
      <c r="F184" s="11">
        <v>1500</v>
      </c>
      <c r="G184" s="11">
        <v>750</v>
      </c>
      <c r="H184" s="49">
        <v>750</v>
      </c>
    </row>
    <row r="185" spans="1:8" ht="12.75">
      <c r="A185" s="47">
        <v>15</v>
      </c>
      <c r="B185" s="12" t="s">
        <v>669</v>
      </c>
      <c r="C185" s="1"/>
      <c r="D185" s="1">
        <v>11370004</v>
      </c>
      <c r="E185" s="1">
        <v>1</v>
      </c>
      <c r="F185" s="11">
        <v>569</v>
      </c>
      <c r="G185" s="11">
        <v>284.5</v>
      </c>
      <c r="H185" s="49">
        <v>284.5</v>
      </c>
    </row>
    <row r="186" spans="1:8" ht="12.75">
      <c r="A186" s="47">
        <v>16</v>
      </c>
      <c r="B186" s="12" t="s">
        <v>670</v>
      </c>
      <c r="C186" s="1"/>
      <c r="D186" s="1">
        <v>1137007</v>
      </c>
      <c r="E186" s="1">
        <v>1</v>
      </c>
      <c r="F186" s="11">
        <v>644</v>
      </c>
      <c r="G186" s="11">
        <v>322</v>
      </c>
      <c r="H186" s="49">
        <v>322</v>
      </c>
    </row>
    <row r="187" spans="1:8" ht="12.75">
      <c r="A187" s="47">
        <v>17</v>
      </c>
      <c r="B187" s="12" t="s">
        <v>671</v>
      </c>
      <c r="C187" s="1"/>
      <c r="D187" s="1">
        <v>1137008</v>
      </c>
      <c r="E187" s="1">
        <v>1</v>
      </c>
      <c r="F187" s="11">
        <v>2600</v>
      </c>
      <c r="G187" s="11">
        <v>1300</v>
      </c>
      <c r="H187" s="49">
        <v>1300</v>
      </c>
    </row>
    <row r="188" spans="1:8" ht="12.75">
      <c r="A188" s="47">
        <v>18</v>
      </c>
      <c r="B188" s="12" t="s">
        <v>97</v>
      </c>
      <c r="C188" s="1"/>
      <c r="D188" s="1" t="s">
        <v>96</v>
      </c>
      <c r="E188" s="1">
        <v>4</v>
      </c>
      <c r="F188" s="11">
        <v>2900</v>
      </c>
      <c r="G188" s="11">
        <v>1450</v>
      </c>
      <c r="H188" s="49">
        <v>1450</v>
      </c>
    </row>
    <row r="189" spans="1:8" ht="12.75">
      <c r="A189" s="47">
        <v>19</v>
      </c>
      <c r="B189" s="12" t="s">
        <v>673</v>
      </c>
      <c r="C189" s="1"/>
      <c r="D189" s="1" t="s">
        <v>95</v>
      </c>
      <c r="E189" s="1">
        <v>2</v>
      </c>
      <c r="F189" s="11">
        <v>1026</v>
      </c>
      <c r="G189" s="11">
        <v>513</v>
      </c>
      <c r="H189" s="49">
        <v>513</v>
      </c>
    </row>
    <row r="190" spans="1:8" ht="12.75">
      <c r="A190" s="47">
        <v>20</v>
      </c>
      <c r="B190" s="12" t="s">
        <v>672</v>
      </c>
      <c r="C190" s="1"/>
      <c r="D190" s="1">
        <v>1137001</v>
      </c>
      <c r="E190" s="1">
        <v>1</v>
      </c>
      <c r="F190" s="11">
        <v>157</v>
      </c>
      <c r="G190" s="11">
        <v>78.5</v>
      </c>
      <c r="H190" s="49">
        <v>78.5</v>
      </c>
    </row>
    <row r="191" spans="1:10" ht="13.5" thickBot="1">
      <c r="A191" s="307" t="s">
        <v>418</v>
      </c>
      <c r="B191" s="308"/>
      <c r="C191" s="308"/>
      <c r="D191" s="308"/>
      <c r="E191" s="52">
        <f>SUM(E171:E190)</f>
        <v>53</v>
      </c>
      <c r="F191" s="45">
        <f>SUM(F171:F190)</f>
        <v>34868</v>
      </c>
      <c r="G191" s="45">
        <f>SUM(G171:G190)</f>
        <v>17434</v>
      </c>
      <c r="H191" s="46">
        <f>SUM(H171:H190)</f>
        <v>17434</v>
      </c>
      <c r="J191" s="21"/>
    </row>
    <row r="192" spans="1:8" ht="13.5" thickBot="1">
      <c r="A192" s="291" t="s">
        <v>358</v>
      </c>
      <c r="B192" s="292"/>
      <c r="C192" s="292"/>
      <c r="D192" s="292"/>
      <c r="E192" s="52">
        <f>E14+E24+E127+E161+E165+E169+E191</f>
        <v>480.02</v>
      </c>
      <c r="F192" s="45">
        <f>F14+F24+F127+F161+F165+F169+F191</f>
        <v>3058210.78</v>
      </c>
      <c r="G192" s="45">
        <f>G14+G24+G127+G161+G165+G169+G191</f>
        <v>1409424.9000000001</v>
      </c>
      <c r="H192" s="46">
        <f>H14+H24+H127+H161+H165+H169+H191</f>
        <v>1648785.88</v>
      </c>
    </row>
    <row r="193" spans="1:8" ht="12.75">
      <c r="A193" s="27"/>
      <c r="B193" s="32"/>
      <c r="C193" s="27"/>
      <c r="D193" s="27"/>
      <c r="E193" s="27"/>
      <c r="F193" s="27"/>
      <c r="G193" s="27"/>
      <c r="H193" s="27"/>
    </row>
    <row r="194" spans="2:6" ht="12.75">
      <c r="B194" s="17" t="s">
        <v>361</v>
      </c>
      <c r="F194" s="17" t="s">
        <v>362</v>
      </c>
    </row>
    <row r="195" spans="2:8" ht="12.75">
      <c r="B195" s="19" t="s">
        <v>772</v>
      </c>
      <c r="C195" s="19"/>
      <c r="D195" s="73"/>
      <c r="E195" s="73"/>
      <c r="F195" s="71" t="s">
        <v>773</v>
      </c>
      <c r="G195" s="71"/>
      <c r="H195" s="71"/>
    </row>
    <row r="196" spans="2:8" ht="12.75">
      <c r="B196" s="70"/>
      <c r="C196" s="70" t="s">
        <v>774</v>
      </c>
      <c r="D196" s="73"/>
      <c r="E196" s="73"/>
      <c r="F196" s="72"/>
      <c r="G196" s="72"/>
      <c r="H196" s="74" t="s">
        <v>775</v>
      </c>
    </row>
    <row r="197" spans="1:8" ht="12.75">
      <c r="A197" s="27"/>
      <c r="B197" s="32"/>
      <c r="C197" s="27"/>
      <c r="D197" s="27"/>
      <c r="E197" s="27"/>
      <c r="F197" s="27"/>
      <c r="G197" s="27"/>
      <c r="H197" s="27"/>
    </row>
    <row r="198" spans="1:8" ht="12.75">
      <c r="A198" s="27"/>
      <c r="B198" s="32"/>
      <c r="C198" s="27"/>
      <c r="D198" s="27"/>
      <c r="E198" s="27"/>
      <c r="F198" s="27"/>
      <c r="G198" s="27"/>
      <c r="H198" s="27"/>
    </row>
    <row r="199" spans="1:8" ht="12.75">
      <c r="A199" s="27"/>
      <c r="B199" s="32"/>
      <c r="C199" s="27"/>
      <c r="D199" s="27"/>
      <c r="E199" s="27"/>
      <c r="F199" s="27"/>
      <c r="G199" s="27"/>
      <c r="H199" s="27"/>
    </row>
    <row r="200" spans="1:8" ht="12.75">
      <c r="A200" s="27"/>
      <c r="B200" s="32"/>
      <c r="C200" s="27"/>
      <c r="D200" s="27"/>
      <c r="E200" s="27"/>
      <c r="F200" s="27"/>
      <c r="G200" s="27"/>
      <c r="H200" s="27"/>
    </row>
    <row r="201" spans="1:8" ht="12.75">
      <c r="A201" s="27"/>
      <c r="B201" s="32"/>
      <c r="C201" s="27"/>
      <c r="D201" s="27"/>
      <c r="E201" s="27"/>
      <c r="F201" s="27"/>
      <c r="G201" s="27"/>
      <c r="H201" s="27"/>
    </row>
    <row r="202" spans="1:8" ht="12.75">
      <c r="A202" s="27"/>
      <c r="B202" s="32"/>
      <c r="C202" s="27"/>
      <c r="D202" s="27"/>
      <c r="E202" s="27"/>
      <c r="F202" s="27"/>
      <c r="G202" s="27"/>
      <c r="H202" s="27"/>
    </row>
    <row r="203" spans="1:8" ht="12.75">
      <c r="A203" s="27"/>
      <c r="B203" s="32"/>
      <c r="C203" s="27"/>
      <c r="D203" s="27"/>
      <c r="E203" s="27"/>
      <c r="F203" s="27"/>
      <c r="G203" s="27"/>
      <c r="H203" s="27"/>
    </row>
    <row r="204" spans="1:8" ht="12.75">
      <c r="A204" s="27"/>
      <c r="B204" s="32"/>
      <c r="C204" s="27"/>
      <c r="D204" s="27"/>
      <c r="E204" s="27"/>
      <c r="F204" s="27"/>
      <c r="G204" s="27"/>
      <c r="H204" s="27"/>
    </row>
    <row r="205" spans="1:8" ht="12.75">
      <c r="A205" s="27"/>
      <c r="B205" s="32"/>
      <c r="C205" s="27"/>
      <c r="D205" s="27"/>
      <c r="E205" s="27"/>
      <c r="F205" s="27"/>
      <c r="G205" s="27"/>
      <c r="H205" s="27"/>
    </row>
    <row r="206" spans="1:8" ht="12.75">
      <c r="A206" s="27"/>
      <c r="B206" s="32"/>
      <c r="C206" s="27"/>
      <c r="D206" s="27"/>
      <c r="E206" s="27"/>
      <c r="F206" s="27"/>
      <c r="G206" s="27"/>
      <c r="H206" s="27"/>
    </row>
    <row r="207" spans="1:8" ht="12.75">
      <c r="A207" s="27"/>
      <c r="B207" s="32"/>
      <c r="C207" s="27"/>
      <c r="D207" s="27"/>
      <c r="E207" s="27"/>
      <c r="F207" s="27"/>
      <c r="G207" s="27"/>
      <c r="H207" s="27"/>
    </row>
    <row r="208" spans="1:8" ht="12.75">
      <c r="A208" s="27"/>
      <c r="B208" s="32"/>
      <c r="C208" s="27"/>
      <c r="D208" s="27"/>
      <c r="E208" s="27"/>
      <c r="F208" s="27"/>
      <c r="G208" s="27"/>
      <c r="H208" s="27"/>
    </row>
    <row r="209" spans="1:8" ht="12.75">
      <c r="A209" s="27"/>
      <c r="B209" s="32"/>
      <c r="C209" s="27"/>
      <c r="D209" s="27"/>
      <c r="E209" s="27"/>
      <c r="F209" s="27"/>
      <c r="G209" s="27"/>
      <c r="H209" s="27"/>
    </row>
    <row r="210" spans="1:8" ht="12.75">
      <c r="A210" s="27"/>
      <c r="B210" s="32"/>
      <c r="C210" s="27"/>
      <c r="D210" s="27"/>
      <c r="E210" s="27"/>
      <c r="F210" s="27"/>
      <c r="G210" s="27"/>
      <c r="H210" s="27"/>
    </row>
    <row r="211" spans="1:8" ht="12.75">
      <c r="A211" s="27"/>
      <c r="B211" s="32"/>
      <c r="C211" s="27"/>
      <c r="D211" s="27"/>
      <c r="E211" s="27"/>
      <c r="F211" s="27"/>
      <c r="G211" s="27"/>
      <c r="H211" s="27"/>
    </row>
    <row r="212" spans="1:8" ht="12.75">
      <c r="A212" s="27"/>
      <c r="B212" s="32"/>
      <c r="C212" s="27"/>
      <c r="D212" s="27"/>
      <c r="E212" s="27"/>
      <c r="F212" s="27"/>
      <c r="G212" s="27"/>
      <c r="H212" s="27"/>
    </row>
    <row r="213" spans="1:8" ht="12.75">
      <c r="A213" s="27"/>
      <c r="B213" s="27"/>
      <c r="C213" s="27"/>
      <c r="D213" s="27"/>
      <c r="E213" s="27"/>
      <c r="F213" s="27"/>
      <c r="G213" s="27"/>
      <c r="H213" s="27"/>
    </row>
  </sheetData>
  <sheetProtection/>
  <mergeCells count="29">
    <mergeCell ref="A170:H170"/>
    <mergeCell ref="A191:D191"/>
    <mergeCell ref="A192:D192"/>
    <mergeCell ref="A12:H12"/>
    <mergeCell ref="A14:D14"/>
    <mergeCell ref="C33:C35"/>
    <mergeCell ref="F49:F53"/>
    <mergeCell ref="G49:G53"/>
    <mergeCell ref="H49:H53"/>
    <mergeCell ref="A162:H162"/>
    <mergeCell ref="A25:H25"/>
    <mergeCell ref="A127:D127"/>
    <mergeCell ref="A128:H128"/>
    <mergeCell ref="A161:D161"/>
    <mergeCell ref="A166:H166"/>
    <mergeCell ref="A169:D169"/>
    <mergeCell ref="A165:D165"/>
    <mergeCell ref="A7:H7"/>
    <mergeCell ref="A8:H8"/>
    <mergeCell ref="A9:H9"/>
    <mergeCell ref="A10:H10"/>
    <mergeCell ref="A15:H15"/>
    <mergeCell ref="A24:D24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6"/>
  <sheetViews>
    <sheetView view="pageBreakPreview" zoomScaleSheetLayoutView="100" zoomScalePageLayoutView="0" workbookViewId="0" topLeftCell="A89">
      <selection activeCell="C132" sqref="C132"/>
    </sheetView>
  </sheetViews>
  <sheetFormatPr defaultColWidth="9.00390625" defaultRowHeight="12.75"/>
  <cols>
    <col min="1" max="1" width="3.75390625" style="17" customWidth="1"/>
    <col min="2" max="2" width="23.125" style="17" customWidth="1"/>
    <col min="3" max="3" width="13.625" style="17" customWidth="1"/>
    <col min="4" max="4" width="10.875" style="17" customWidth="1"/>
    <col min="5" max="5" width="8.00390625" style="17" customWidth="1"/>
    <col min="6" max="6" width="10.75390625" style="17" customWidth="1"/>
    <col min="7" max="8" width="9.375" style="17" bestFit="1" customWidth="1"/>
    <col min="9" max="16384" width="9.125" style="17" customWidth="1"/>
  </cols>
  <sheetData>
    <row r="1" spans="1:8" ht="12.75">
      <c r="A1" s="302" t="s">
        <v>61</v>
      </c>
      <c r="B1" s="302"/>
      <c r="C1" s="302"/>
      <c r="D1" s="302"/>
      <c r="E1" s="302"/>
      <c r="F1" s="302"/>
      <c r="G1" s="302"/>
      <c r="H1" s="302"/>
    </row>
    <row r="2" spans="1:8" ht="12.75">
      <c r="A2" s="302" t="s">
        <v>62</v>
      </c>
      <c r="B2" s="302"/>
      <c r="C2" s="302"/>
      <c r="D2" s="302"/>
      <c r="E2" s="302"/>
      <c r="F2" s="302"/>
      <c r="G2" s="302"/>
      <c r="H2" s="302"/>
    </row>
    <row r="3" spans="1:8" ht="12.75">
      <c r="A3" s="302" t="s">
        <v>356</v>
      </c>
      <c r="B3" s="302"/>
      <c r="C3" s="302"/>
      <c r="D3" s="302"/>
      <c r="E3" s="302"/>
      <c r="F3" s="302"/>
      <c r="G3" s="302"/>
      <c r="H3" s="302"/>
    </row>
    <row r="4" spans="1:8" ht="12.75">
      <c r="A4" s="302" t="s">
        <v>63</v>
      </c>
      <c r="B4" s="302"/>
      <c r="C4" s="302"/>
      <c r="D4" s="302"/>
      <c r="E4" s="302"/>
      <c r="F4" s="302"/>
      <c r="G4" s="302"/>
      <c r="H4" s="302"/>
    </row>
    <row r="5" spans="1:8" ht="12.75">
      <c r="A5" s="302" t="s">
        <v>357</v>
      </c>
      <c r="B5" s="302"/>
      <c r="C5" s="302"/>
      <c r="D5" s="302"/>
      <c r="E5" s="302"/>
      <c r="F5" s="302"/>
      <c r="G5" s="302"/>
      <c r="H5" s="302"/>
    </row>
    <row r="6" spans="1:8" ht="12.75">
      <c r="A6" s="302"/>
      <c r="B6" s="302"/>
      <c r="C6" s="302"/>
      <c r="D6" s="302"/>
      <c r="E6" s="302"/>
      <c r="F6" s="302"/>
      <c r="G6" s="302"/>
      <c r="H6" s="302"/>
    </row>
    <row r="7" spans="2:8" ht="12.75" customHeight="1">
      <c r="B7" s="303" t="s">
        <v>373</v>
      </c>
      <c r="C7" s="303"/>
      <c r="D7" s="303"/>
      <c r="E7" s="303"/>
      <c r="F7" s="303"/>
      <c r="G7" s="303"/>
      <c r="H7" s="303"/>
    </row>
    <row r="8" spans="1:8" ht="12.75">
      <c r="A8" s="303" t="s">
        <v>374</v>
      </c>
      <c r="B8" s="303"/>
      <c r="C8" s="303"/>
      <c r="D8" s="303"/>
      <c r="E8" s="303"/>
      <c r="F8" s="303"/>
      <c r="G8" s="303"/>
      <c r="H8" s="303"/>
    </row>
    <row r="9" spans="1:8" ht="12.75">
      <c r="A9" s="303" t="s">
        <v>64</v>
      </c>
      <c r="B9" s="303"/>
      <c r="C9" s="303"/>
      <c r="D9" s="303"/>
      <c r="E9" s="303"/>
      <c r="F9" s="303"/>
      <c r="G9" s="303"/>
      <c r="H9" s="303"/>
    </row>
    <row r="10" spans="1:8" ht="13.5" thickBot="1">
      <c r="A10" s="302"/>
      <c r="B10" s="302"/>
      <c r="C10" s="302"/>
      <c r="D10" s="302"/>
      <c r="E10" s="302"/>
      <c r="F10" s="302"/>
      <c r="G10" s="302"/>
      <c r="H10" s="302"/>
    </row>
    <row r="11" spans="1:8" ht="36.75" customHeight="1">
      <c r="A11" s="38" t="s">
        <v>366</v>
      </c>
      <c r="B11" s="39" t="s">
        <v>367</v>
      </c>
      <c r="C11" s="39" t="s">
        <v>372</v>
      </c>
      <c r="D11" s="39" t="s">
        <v>365</v>
      </c>
      <c r="E11" s="40" t="s">
        <v>368</v>
      </c>
      <c r="F11" s="39" t="s">
        <v>369</v>
      </c>
      <c r="G11" s="39" t="s">
        <v>370</v>
      </c>
      <c r="H11" s="41" t="s">
        <v>371</v>
      </c>
    </row>
    <row r="12" spans="1:8" ht="12.75">
      <c r="A12" s="304">
        <v>1011</v>
      </c>
      <c r="B12" s="305"/>
      <c r="C12" s="305"/>
      <c r="D12" s="305"/>
      <c r="E12" s="305"/>
      <c r="F12" s="305"/>
      <c r="G12" s="305"/>
      <c r="H12" s="306"/>
    </row>
    <row r="13" spans="1:8" ht="12.75">
      <c r="A13" s="47">
        <v>1</v>
      </c>
      <c r="B13" s="25" t="s">
        <v>174</v>
      </c>
      <c r="C13" s="5"/>
      <c r="D13" s="5">
        <v>10300001</v>
      </c>
      <c r="E13" s="5">
        <v>9984</v>
      </c>
      <c r="F13" s="11">
        <v>195363</v>
      </c>
      <c r="G13" s="11">
        <v>0</v>
      </c>
      <c r="H13" s="49">
        <f>F13-G13</f>
        <v>195363</v>
      </c>
    </row>
    <row r="14" spans="1:8" ht="13.5" thickBot="1">
      <c r="A14" s="307" t="s">
        <v>418</v>
      </c>
      <c r="B14" s="308"/>
      <c r="C14" s="308"/>
      <c r="D14" s="308"/>
      <c r="E14" s="44">
        <f>SUM(E11:E13)</f>
        <v>9984</v>
      </c>
      <c r="F14" s="45">
        <f>SUM(F11:F13)</f>
        <v>195363</v>
      </c>
      <c r="G14" s="45">
        <f>SUM(G11:G13)</f>
        <v>0</v>
      </c>
      <c r="H14" s="46">
        <f>SUM(H11:H13)</f>
        <v>195363</v>
      </c>
    </row>
    <row r="15" spans="1:8" ht="12.75">
      <c r="A15" s="304">
        <v>1013</v>
      </c>
      <c r="B15" s="305"/>
      <c r="C15" s="305"/>
      <c r="D15" s="305"/>
      <c r="E15" s="305"/>
      <c r="F15" s="305"/>
      <c r="G15" s="305"/>
      <c r="H15" s="306"/>
    </row>
    <row r="16" spans="1:8" ht="25.5">
      <c r="A16" s="47">
        <v>1</v>
      </c>
      <c r="B16" s="36" t="s">
        <v>229</v>
      </c>
      <c r="C16" s="5"/>
      <c r="D16" s="5">
        <v>10310001</v>
      </c>
      <c r="E16" s="5">
        <v>1</v>
      </c>
      <c r="F16" s="11">
        <f>581516+20810</f>
        <v>602326</v>
      </c>
      <c r="G16" s="11">
        <v>572470.38</v>
      </c>
      <c r="H16" s="49">
        <f>F16-G16</f>
        <v>29855.619999999995</v>
      </c>
    </row>
    <row r="17" spans="1:8" ht="12.75">
      <c r="A17" s="47">
        <f>1+A16</f>
        <v>2</v>
      </c>
      <c r="B17" s="25" t="s">
        <v>228</v>
      </c>
      <c r="C17" s="5"/>
      <c r="D17" s="5">
        <v>10310002</v>
      </c>
      <c r="E17" s="5">
        <v>1</v>
      </c>
      <c r="F17" s="11">
        <v>1622</v>
      </c>
      <c r="G17" s="11">
        <v>1621</v>
      </c>
      <c r="H17" s="49">
        <f>F17-G17</f>
        <v>1</v>
      </c>
    </row>
    <row r="18" spans="1:8" ht="12.75">
      <c r="A18" s="47">
        <f>1+A17</f>
        <v>3</v>
      </c>
      <c r="B18" s="25" t="s">
        <v>227</v>
      </c>
      <c r="C18" s="5"/>
      <c r="D18" s="5">
        <v>10310003</v>
      </c>
      <c r="E18" s="5">
        <v>1</v>
      </c>
      <c r="F18" s="11">
        <v>142978</v>
      </c>
      <c r="G18" s="11">
        <v>27215.36</v>
      </c>
      <c r="H18" s="49">
        <f>F18-G18</f>
        <v>115762.64</v>
      </c>
    </row>
    <row r="19" spans="1:8" ht="12.75">
      <c r="A19" s="47">
        <f>1+A18</f>
        <v>4</v>
      </c>
      <c r="B19" s="25" t="s">
        <v>226</v>
      </c>
      <c r="C19" s="5"/>
      <c r="D19" s="5">
        <v>10330001</v>
      </c>
      <c r="E19" s="5">
        <v>11</v>
      </c>
      <c r="F19" s="11">
        <v>2020</v>
      </c>
      <c r="G19" s="11">
        <v>1059</v>
      </c>
      <c r="H19" s="49">
        <f>F19-G19</f>
        <v>961</v>
      </c>
    </row>
    <row r="20" spans="1:8" ht="13.5" thickBot="1">
      <c r="A20" s="307" t="s">
        <v>418</v>
      </c>
      <c r="B20" s="308"/>
      <c r="C20" s="308"/>
      <c r="D20" s="308"/>
      <c r="E20" s="44">
        <f>SUM(E16:E19)</f>
        <v>14</v>
      </c>
      <c r="F20" s="45">
        <f>SUM(F16:F19)</f>
        <v>748946</v>
      </c>
      <c r="G20" s="45">
        <f>SUM(G16:G19)</f>
        <v>602365.74</v>
      </c>
      <c r="H20" s="46">
        <f>SUM(H16:H19)</f>
        <v>146580.26</v>
      </c>
    </row>
    <row r="21" spans="1:8" ht="12.75">
      <c r="A21" s="304">
        <v>1014</v>
      </c>
      <c r="B21" s="305"/>
      <c r="C21" s="305"/>
      <c r="D21" s="305"/>
      <c r="E21" s="305"/>
      <c r="F21" s="305"/>
      <c r="G21" s="305"/>
      <c r="H21" s="306"/>
    </row>
    <row r="22" spans="1:8" ht="12.75">
      <c r="A22" s="47">
        <v>1</v>
      </c>
      <c r="B22" s="25" t="s">
        <v>179</v>
      </c>
      <c r="C22" s="5"/>
      <c r="D22" s="5">
        <v>10410004</v>
      </c>
      <c r="E22" s="5">
        <v>1</v>
      </c>
      <c r="F22" s="11">
        <v>47000</v>
      </c>
      <c r="G22" s="11">
        <v>26635</v>
      </c>
      <c r="H22" s="49">
        <v>20365</v>
      </c>
    </row>
    <row r="23" spans="1:8" ht="12.75">
      <c r="A23" s="47">
        <v>2</v>
      </c>
      <c r="B23" s="25" t="s">
        <v>236</v>
      </c>
      <c r="C23" s="5"/>
      <c r="D23" s="5">
        <v>10410005</v>
      </c>
      <c r="E23" s="5">
        <v>1</v>
      </c>
      <c r="F23" s="11">
        <v>62500</v>
      </c>
      <c r="G23" s="11">
        <v>21354</v>
      </c>
      <c r="H23" s="49">
        <v>41146</v>
      </c>
    </row>
    <row r="24" spans="1:8" ht="12.75">
      <c r="A24" s="47">
        <v>3</v>
      </c>
      <c r="B24" s="25" t="s">
        <v>674</v>
      </c>
      <c r="C24" s="5"/>
      <c r="D24" s="5">
        <v>10490003</v>
      </c>
      <c r="E24" s="5">
        <v>1</v>
      </c>
      <c r="F24" s="11">
        <v>805</v>
      </c>
      <c r="G24" s="11">
        <v>804</v>
      </c>
      <c r="H24" s="49">
        <v>1</v>
      </c>
    </row>
    <row r="25" spans="1:8" ht="12.75">
      <c r="A25" s="47">
        <v>4</v>
      </c>
      <c r="B25" s="25" t="s">
        <v>675</v>
      </c>
      <c r="C25" s="5"/>
      <c r="D25" s="5">
        <v>10490004</v>
      </c>
      <c r="E25" s="5">
        <v>1</v>
      </c>
      <c r="F25" s="11">
        <v>587</v>
      </c>
      <c r="G25" s="11">
        <v>586</v>
      </c>
      <c r="H25" s="49">
        <v>1</v>
      </c>
    </row>
    <row r="26" spans="1:8" ht="12.75">
      <c r="A26" s="47">
        <v>5</v>
      </c>
      <c r="B26" s="25" t="s">
        <v>233</v>
      </c>
      <c r="C26" s="5"/>
      <c r="D26" s="5">
        <v>10490005</v>
      </c>
      <c r="E26" s="5">
        <v>1</v>
      </c>
      <c r="F26" s="11">
        <v>640</v>
      </c>
      <c r="G26" s="11">
        <v>639</v>
      </c>
      <c r="H26" s="49">
        <v>1</v>
      </c>
    </row>
    <row r="27" spans="1:8" ht="12.75">
      <c r="A27" s="47">
        <v>6</v>
      </c>
      <c r="B27" s="25" t="s">
        <v>676</v>
      </c>
      <c r="C27" s="5"/>
      <c r="D27" s="5">
        <v>10490006</v>
      </c>
      <c r="E27" s="5">
        <v>1</v>
      </c>
      <c r="F27" s="11">
        <v>56</v>
      </c>
      <c r="G27" s="11">
        <v>55</v>
      </c>
      <c r="H27" s="49">
        <v>1</v>
      </c>
    </row>
    <row r="28" spans="1:8" ht="12.75">
      <c r="A28" s="47">
        <v>7</v>
      </c>
      <c r="B28" s="25" t="s">
        <v>232</v>
      </c>
      <c r="C28" s="5"/>
      <c r="D28" s="5">
        <v>10490007</v>
      </c>
      <c r="E28" s="5">
        <v>1</v>
      </c>
      <c r="F28" s="11">
        <v>271</v>
      </c>
      <c r="G28" s="11">
        <v>270</v>
      </c>
      <c r="H28" s="49">
        <v>1</v>
      </c>
    </row>
    <row r="29" spans="1:8" ht="12.75">
      <c r="A29" s="47">
        <v>8</v>
      </c>
      <c r="B29" s="25" t="s">
        <v>0</v>
      </c>
      <c r="C29" s="5"/>
      <c r="D29" s="5">
        <v>10490039</v>
      </c>
      <c r="E29" s="5">
        <v>1</v>
      </c>
      <c r="F29" s="11">
        <v>1224</v>
      </c>
      <c r="G29" s="11">
        <v>1223</v>
      </c>
      <c r="H29" s="49">
        <v>1</v>
      </c>
    </row>
    <row r="30" spans="1:8" ht="12.75">
      <c r="A30" s="47">
        <v>9</v>
      </c>
      <c r="B30" s="25" t="s">
        <v>677</v>
      </c>
      <c r="C30" s="5"/>
      <c r="D30" s="5">
        <v>104900040</v>
      </c>
      <c r="E30" s="5">
        <v>1</v>
      </c>
      <c r="F30" s="11">
        <v>2122</v>
      </c>
      <c r="G30" s="11">
        <v>2121</v>
      </c>
      <c r="H30" s="49">
        <v>1</v>
      </c>
    </row>
    <row r="31" spans="1:8" ht="12.75">
      <c r="A31" s="47">
        <v>10</v>
      </c>
      <c r="B31" s="25" t="s">
        <v>231</v>
      </c>
      <c r="C31" s="5"/>
      <c r="D31" s="5">
        <v>10490042</v>
      </c>
      <c r="E31" s="5">
        <v>1</v>
      </c>
      <c r="F31" s="11">
        <v>2480</v>
      </c>
      <c r="G31" s="11">
        <v>992</v>
      </c>
      <c r="H31" s="49">
        <v>1488</v>
      </c>
    </row>
    <row r="32" spans="1:8" ht="12.75">
      <c r="A32" s="47">
        <v>11</v>
      </c>
      <c r="B32" s="25" t="s">
        <v>230</v>
      </c>
      <c r="C32" s="5"/>
      <c r="D32" s="5">
        <v>10490043</v>
      </c>
      <c r="E32" s="5">
        <v>1</v>
      </c>
      <c r="F32" s="11">
        <v>1520</v>
      </c>
      <c r="G32" s="11">
        <v>608</v>
      </c>
      <c r="H32" s="49">
        <v>912</v>
      </c>
    </row>
    <row r="33" spans="1:8" ht="12.75">
      <c r="A33" s="47">
        <v>12</v>
      </c>
      <c r="B33" s="25" t="s">
        <v>225</v>
      </c>
      <c r="C33" s="5"/>
      <c r="D33" s="5">
        <v>10490017</v>
      </c>
      <c r="E33" s="5">
        <v>1</v>
      </c>
      <c r="F33" s="11">
        <v>1035</v>
      </c>
      <c r="G33" s="11">
        <v>1034</v>
      </c>
      <c r="H33" s="49">
        <v>1</v>
      </c>
    </row>
    <row r="34" spans="1:8" ht="12.75">
      <c r="A34" s="47">
        <v>13</v>
      </c>
      <c r="B34" s="25" t="s">
        <v>224</v>
      </c>
      <c r="C34" s="5"/>
      <c r="D34" s="5" t="s">
        <v>223</v>
      </c>
      <c r="E34" s="5">
        <v>2</v>
      </c>
      <c r="F34" s="11">
        <v>699</v>
      </c>
      <c r="G34" s="11">
        <v>698</v>
      </c>
      <c r="H34" s="49">
        <v>1</v>
      </c>
    </row>
    <row r="35" spans="1:8" ht="12.75">
      <c r="A35" s="47">
        <v>14</v>
      </c>
      <c r="B35" s="25" t="s">
        <v>222</v>
      </c>
      <c r="C35" s="5"/>
      <c r="D35" s="5" t="s">
        <v>221</v>
      </c>
      <c r="E35" s="5">
        <v>2</v>
      </c>
      <c r="F35" s="11">
        <v>481</v>
      </c>
      <c r="G35" s="11">
        <v>480</v>
      </c>
      <c r="H35" s="49">
        <v>1</v>
      </c>
    </row>
    <row r="36" spans="1:8" ht="12.75">
      <c r="A36" s="47">
        <v>15</v>
      </c>
      <c r="B36" s="25" t="s">
        <v>678</v>
      </c>
      <c r="C36" s="5"/>
      <c r="D36" s="5">
        <v>10480014</v>
      </c>
      <c r="E36" s="5">
        <v>1</v>
      </c>
      <c r="F36" s="11">
        <v>2500</v>
      </c>
      <c r="G36" s="11">
        <v>1376</v>
      </c>
      <c r="H36" s="49">
        <v>1124</v>
      </c>
    </row>
    <row r="37" spans="1:8" ht="12.75">
      <c r="A37" s="47">
        <v>16</v>
      </c>
      <c r="B37" s="25" t="s">
        <v>220</v>
      </c>
      <c r="C37" s="5"/>
      <c r="D37" s="5">
        <v>10490001</v>
      </c>
      <c r="E37" s="5">
        <v>1</v>
      </c>
      <c r="F37" s="11">
        <v>155</v>
      </c>
      <c r="G37" s="11">
        <v>154</v>
      </c>
      <c r="H37" s="49">
        <v>1</v>
      </c>
    </row>
    <row r="38" spans="1:8" ht="12.75">
      <c r="A38" s="47">
        <v>17</v>
      </c>
      <c r="B38" s="25" t="s">
        <v>205</v>
      </c>
      <c r="C38" s="5"/>
      <c r="D38" s="5">
        <v>10440001</v>
      </c>
      <c r="E38" s="5">
        <v>1</v>
      </c>
      <c r="F38" s="11">
        <v>220</v>
      </c>
      <c r="G38" s="11">
        <v>219</v>
      </c>
      <c r="H38" s="49">
        <v>1</v>
      </c>
    </row>
    <row r="39" spans="1:8" ht="12.75">
      <c r="A39" s="47">
        <v>18</v>
      </c>
      <c r="B39" s="25" t="s">
        <v>679</v>
      </c>
      <c r="C39" s="5"/>
      <c r="D39" s="5">
        <v>104900038</v>
      </c>
      <c r="E39" s="5">
        <v>1</v>
      </c>
      <c r="F39" s="11">
        <v>1597</v>
      </c>
      <c r="G39" s="11">
        <v>1596</v>
      </c>
      <c r="H39" s="49">
        <v>1</v>
      </c>
    </row>
    <row r="40" spans="1:8" ht="12.75">
      <c r="A40" s="47">
        <v>19</v>
      </c>
      <c r="B40" s="25" t="s">
        <v>612</v>
      </c>
      <c r="C40" s="5"/>
      <c r="D40" s="5">
        <v>10410001</v>
      </c>
      <c r="E40" s="5">
        <v>1</v>
      </c>
      <c r="F40" s="11">
        <v>757</v>
      </c>
      <c r="G40" s="11">
        <v>756</v>
      </c>
      <c r="H40" s="49">
        <v>1</v>
      </c>
    </row>
    <row r="41" spans="1:8" ht="12.75">
      <c r="A41" s="47">
        <v>20</v>
      </c>
      <c r="B41" s="25" t="s">
        <v>475</v>
      </c>
      <c r="C41" s="5"/>
      <c r="D41" s="5">
        <v>10450001</v>
      </c>
      <c r="E41" s="5">
        <v>1</v>
      </c>
      <c r="F41" s="11">
        <v>451</v>
      </c>
      <c r="G41" s="11">
        <v>450</v>
      </c>
      <c r="H41" s="49">
        <v>1</v>
      </c>
    </row>
    <row r="42" spans="1:8" ht="12.75">
      <c r="A42" s="47">
        <v>21</v>
      </c>
      <c r="B42" s="25" t="s">
        <v>213</v>
      </c>
      <c r="C42" s="5"/>
      <c r="D42" s="5" t="s">
        <v>212</v>
      </c>
      <c r="E42" s="5">
        <v>2</v>
      </c>
      <c r="F42" s="11">
        <v>387</v>
      </c>
      <c r="G42" s="11">
        <v>386</v>
      </c>
      <c r="H42" s="49">
        <v>1</v>
      </c>
    </row>
    <row r="43" spans="1:8" ht="12.75">
      <c r="A43" s="47">
        <v>22</v>
      </c>
      <c r="B43" s="25" t="s">
        <v>433</v>
      </c>
      <c r="C43" s="5"/>
      <c r="D43" s="5">
        <v>10490036</v>
      </c>
      <c r="E43" s="5">
        <v>1</v>
      </c>
      <c r="F43" s="11">
        <v>1222</v>
      </c>
      <c r="G43" s="11">
        <v>1221</v>
      </c>
      <c r="H43" s="49">
        <v>1</v>
      </c>
    </row>
    <row r="44" spans="1:8" ht="12.75">
      <c r="A44" s="47">
        <v>23</v>
      </c>
      <c r="B44" s="25" t="s">
        <v>680</v>
      </c>
      <c r="C44" s="5"/>
      <c r="D44" s="5">
        <v>10490037</v>
      </c>
      <c r="E44" s="5">
        <v>1</v>
      </c>
      <c r="F44" s="11">
        <v>1819</v>
      </c>
      <c r="G44" s="11">
        <v>1818</v>
      </c>
      <c r="H44" s="49">
        <v>1</v>
      </c>
    </row>
    <row r="45" spans="1:8" ht="12.75">
      <c r="A45" s="47">
        <v>24</v>
      </c>
      <c r="B45" s="25" t="s">
        <v>211</v>
      </c>
      <c r="C45" s="5"/>
      <c r="D45" s="5">
        <v>104800007</v>
      </c>
      <c r="E45" s="5">
        <v>1</v>
      </c>
      <c r="F45" s="11">
        <v>9604</v>
      </c>
      <c r="G45" s="11">
        <v>9603</v>
      </c>
      <c r="H45" s="49">
        <v>1</v>
      </c>
    </row>
    <row r="46" spans="1:8" ht="12.75">
      <c r="A46" s="47">
        <v>25</v>
      </c>
      <c r="B46" s="25" t="s">
        <v>478</v>
      </c>
      <c r="C46" s="5"/>
      <c r="D46" s="5" t="s">
        <v>210</v>
      </c>
      <c r="E46" s="5">
        <v>1</v>
      </c>
      <c r="F46" s="11">
        <v>11481</v>
      </c>
      <c r="G46" s="11">
        <v>11480</v>
      </c>
      <c r="H46" s="49">
        <v>1</v>
      </c>
    </row>
    <row r="47" spans="1:8" ht="25.5">
      <c r="A47" s="47">
        <v>26</v>
      </c>
      <c r="B47" s="36" t="s">
        <v>209</v>
      </c>
      <c r="C47" s="5"/>
      <c r="D47" s="5">
        <v>10480012</v>
      </c>
      <c r="E47" s="5">
        <v>1</v>
      </c>
      <c r="F47" s="11">
        <v>3181</v>
      </c>
      <c r="G47" s="11">
        <v>3180</v>
      </c>
      <c r="H47" s="49">
        <v>1</v>
      </c>
    </row>
    <row r="48" spans="1:8" ht="12.75">
      <c r="A48" s="47">
        <v>27</v>
      </c>
      <c r="B48" s="25" t="s">
        <v>208</v>
      </c>
      <c r="C48" s="5"/>
      <c r="D48" s="5">
        <v>10480013</v>
      </c>
      <c r="E48" s="5">
        <v>1</v>
      </c>
      <c r="F48" s="11">
        <v>3081</v>
      </c>
      <c r="G48" s="11">
        <v>3080</v>
      </c>
      <c r="H48" s="49">
        <v>1</v>
      </c>
    </row>
    <row r="49" spans="1:8" ht="12.75">
      <c r="A49" s="47">
        <v>28</v>
      </c>
      <c r="B49" s="25" t="s">
        <v>58</v>
      </c>
      <c r="C49" s="5"/>
      <c r="D49" s="5">
        <v>101480015</v>
      </c>
      <c r="E49" s="5">
        <v>1</v>
      </c>
      <c r="F49" s="11">
        <v>9042</v>
      </c>
      <c r="G49" s="11">
        <v>678.15</v>
      </c>
      <c r="H49" s="49">
        <v>8363.85</v>
      </c>
    </row>
    <row r="50" spans="1:8" ht="12.75">
      <c r="A50" s="47">
        <v>29</v>
      </c>
      <c r="B50" s="25" t="s">
        <v>205</v>
      </c>
      <c r="C50" s="5"/>
      <c r="D50" s="5">
        <v>10440001</v>
      </c>
      <c r="E50" s="5">
        <v>1</v>
      </c>
      <c r="F50" s="11">
        <v>220</v>
      </c>
      <c r="G50" s="11">
        <v>219</v>
      </c>
      <c r="H50" s="49">
        <v>1</v>
      </c>
    </row>
    <row r="51" spans="1:8" ht="12.75">
      <c r="A51" s="47">
        <v>30</v>
      </c>
      <c r="B51" s="25" t="s">
        <v>141</v>
      </c>
      <c r="C51" s="5"/>
      <c r="D51" s="5">
        <v>10430001</v>
      </c>
      <c r="E51" s="5">
        <v>1</v>
      </c>
      <c r="F51" s="11">
        <v>257</v>
      </c>
      <c r="G51" s="11">
        <v>256</v>
      </c>
      <c r="H51" s="49">
        <v>1</v>
      </c>
    </row>
    <row r="52" spans="1:8" ht="12.75">
      <c r="A52" s="47">
        <v>31</v>
      </c>
      <c r="B52" s="25" t="s">
        <v>201</v>
      </c>
      <c r="C52" s="5"/>
      <c r="D52" s="30">
        <v>104100002</v>
      </c>
      <c r="E52" s="5">
        <v>1</v>
      </c>
      <c r="F52" s="11">
        <v>834</v>
      </c>
      <c r="G52" s="11">
        <v>833</v>
      </c>
      <c r="H52" s="49">
        <v>1</v>
      </c>
    </row>
    <row r="53" spans="1:8" ht="12.75">
      <c r="A53" s="47">
        <v>32</v>
      </c>
      <c r="B53" s="25" t="s">
        <v>200</v>
      </c>
      <c r="C53" s="5"/>
      <c r="D53" s="5">
        <v>10410003</v>
      </c>
      <c r="E53" s="5">
        <v>1</v>
      </c>
      <c r="F53" s="11">
        <v>1718</v>
      </c>
      <c r="G53" s="11">
        <v>1717</v>
      </c>
      <c r="H53" s="49">
        <v>1</v>
      </c>
    </row>
    <row r="54" spans="1:8" ht="12.75">
      <c r="A54" s="47">
        <v>33</v>
      </c>
      <c r="B54" s="25" t="s">
        <v>199</v>
      </c>
      <c r="C54" s="5"/>
      <c r="D54" s="5">
        <v>10490021</v>
      </c>
      <c r="E54" s="5">
        <v>1</v>
      </c>
      <c r="F54" s="11">
        <v>255</v>
      </c>
      <c r="G54" s="11">
        <v>254</v>
      </c>
      <c r="H54" s="49">
        <v>1</v>
      </c>
    </row>
    <row r="55" spans="1:8" ht="12.75">
      <c r="A55" s="47">
        <v>34</v>
      </c>
      <c r="B55" s="25" t="s">
        <v>198</v>
      </c>
      <c r="C55" s="5"/>
      <c r="D55" s="5">
        <v>10490022</v>
      </c>
      <c r="E55" s="5">
        <v>1</v>
      </c>
      <c r="F55" s="11">
        <v>296</v>
      </c>
      <c r="G55" s="11">
        <v>295</v>
      </c>
      <c r="H55" s="49">
        <v>1</v>
      </c>
    </row>
    <row r="56" spans="1:8" ht="12.75">
      <c r="A56" s="47">
        <v>35</v>
      </c>
      <c r="B56" s="25" t="s">
        <v>197</v>
      </c>
      <c r="C56" s="5"/>
      <c r="D56" s="5">
        <v>10490023</v>
      </c>
      <c r="E56" s="5">
        <v>1</v>
      </c>
      <c r="F56" s="11">
        <v>205</v>
      </c>
      <c r="G56" s="11">
        <v>204</v>
      </c>
      <c r="H56" s="49">
        <v>1</v>
      </c>
    </row>
    <row r="57" spans="1:8" ht="12.75">
      <c r="A57" s="47">
        <v>36</v>
      </c>
      <c r="B57" s="25" t="s">
        <v>681</v>
      </c>
      <c r="C57" s="5"/>
      <c r="D57" s="5">
        <v>10490027</v>
      </c>
      <c r="E57" s="5">
        <v>1</v>
      </c>
      <c r="F57" s="11">
        <v>179</v>
      </c>
      <c r="G57" s="11">
        <v>178</v>
      </c>
      <c r="H57" s="49">
        <v>1</v>
      </c>
    </row>
    <row r="58" spans="1:8" ht="12.75">
      <c r="A58" s="47">
        <v>37</v>
      </c>
      <c r="B58" s="25" t="s">
        <v>183</v>
      </c>
      <c r="C58" s="5"/>
      <c r="D58" s="5">
        <v>101480016</v>
      </c>
      <c r="E58" s="5">
        <v>1</v>
      </c>
      <c r="F58" s="11">
        <v>64000</v>
      </c>
      <c r="G58" s="11">
        <v>0</v>
      </c>
      <c r="H58" s="49">
        <v>64000</v>
      </c>
    </row>
    <row r="59" spans="1:8" ht="12.75">
      <c r="A59" s="47">
        <v>38</v>
      </c>
      <c r="B59" s="25" t="s">
        <v>620</v>
      </c>
      <c r="C59" s="5"/>
      <c r="D59" s="5">
        <v>10480005</v>
      </c>
      <c r="E59" s="5">
        <v>1</v>
      </c>
      <c r="F59" s="11">
        <v>2216</v>
      </c>
      <c r="G59" s="11">
        <v>2215</v>
      </c>
      <c r="H59" s="49">
        <v>1</v>
      </c>
    </row>
    <row r="60" spans="1:8" ht="12.75">
      <c r="A60" s="47">
        <v>39</v>
      </c>
      <c r="B60" s="25" t="s">
        <v>206</v>
      </c>
      <c r="C60" s="5"/>
      <c r="D60" s="5">
        <v>10490015</v>
      </c>
      <c r="E60" s="5">
        <v>1</v>
      </c>
      <c r="F60" s="11">
        <v>352</v>
      </c>
      <c r="G60" s="11">
        <v>351</v>
      </c>
      <c r="H60" s="49">
        <f>F60-G60</f>
        <v>1</v>
      </c>
    </row>
    <row r="61" spans="1:11" ht="13.5" thickBot="1">
      <c r="A61" s="307" t="s">
        <v>418</v>
      </c>
      <c r="B61" s="308"/>
      <c r="C61" s="308"/>
      <c r="D61" s="308"/>
      <c r="E61" s="44">
        <f>SUM(E22:E60)</f>
        <v>42</v>
      </c>
      <c r="F61" s="45">
        <f>SUM(F22:F60)</f>
        <v>237449</v>
      </c>
      <c r="G61" s="45">
        <f>SUM(G22:G60)</f>
        <v>100018.15</v>
      </c>
      <c r="H61" s="46">
        <f>SUM(H22:H60)</f>
        <v>137430.85</v>
      </c>
      <c r="K61" s="21"/>
    </row>
    <row r="62" spans="1:8" ht="12.75">
      <c r="A62" s="304">
        <v>1016</v>
      </c>
      <c r="B62" s="305"/>
      <c r="C62" s="305"/>
      <c r="D62" s="305"/>
      <c r="E62" s="305"/>
      <c r="F62" s="305"/>
      <c r="G62" s="305"/>
      <c r="H62" s="306"/>
    </row>
    <row r="63" spans="1:8" ht="12.75">
      <c r="A63" s="47">
        <v>1</v>
      </c>
      <c r="B63" s="25" t="s">
        <v>682</v>
      </c>
      <c r="C63" s="5"/>
      <c r="D63" s="5">
        <v>10620001</v>
      </c>
      <c r="E63" s="5">
        <v>1</v>
      </c>
      <c r="F63" s="11">
        <v>496</v>
      </c>
      <c r="G63" s="11">
        <v>495</v>
      </c>
      <c r="H63" s="49">
        <v>1</v>
      </c>
    </row>
    <row r="64" spans="1:8" ht="12.75">
      <c r="A64" s="47">
        <v>2</v>
      </c>
      <c r="B64" s="25" t="s">
        <v>683</v>
      </c>
      <c r="C64" s="5"/>
      <c r="D64" s="5">
        <v>10620002</v>
      </c>
      <c r="E64" s="5">
        <v>1</v>
      </c>
      <c r="F64" s="11">
        <v>225</v>
      </c>
      <c r="G64" s="11">
        <v>224</v>
      </c>
      <c r="H64" s="49">
        <v>1</v>
      </c>
    </row>
    <row r="65" spans="1:8" ht="12.75">
      <c r="A65" s="47">
        <v>3</v>
      </c>
      <c r="B65" s="25" t="s">
        <v>684</v>
      </c>
      <c r="C65" s="5"/>
      <c r="D65" s="5" t="s">
        <v>218</v>
      </c>
      <c r="E65" s="5">
        <v>3</v>
      </c>
      <c r="F65" s="11">
        <v>2990</v>
      </c>
      <c r="G65" s="11">
        <v>2989</v>
      </c>
      <c r="H65" s="49">
        <v>1</v>
      </c>
    </row>
    <row r="66" spans="1:8" ht="12.75">
      <c r="A66" s="47">
        <v>4</v>
      </c>
      <c r="B66" s="25" t="s">
        <v>685</v>
      </c>
      <c r="C66" s="5"/>
      <c r="D66" s="5">
        <v>10620006</v>
      </c>
      <c r="E66" s="5">
        <v>1</v>
      </c>
      <c r="F66" s="11">
        <v>659</v>
      </c>
      <c r="G66" s="11">
        <v>658</v>
      </c>
      <c r="H66" s="49">
        <v>1</v>
      </c>
    </row>
    <row r="67" spans="1:8" ht="12.75">
      <c r="A67" s="47">
        <v>5</v>
      </c>
      <c r="B67" s="25" t="s">
        <v>686</v>
      </c>
      <c r="C67" s="5"/>
      <c r="D67" s="5">
        <v>10620007</v>
      </c>
      <c r="E67" s="5">
        <v>1</v>
      </c>
      <c r="F67" s="11">
        <v>157</v>
      </c>
      <c r="G67" s="11">
        <v>156</v>
      </c>
      <c r="H67" s="49">
        <v>1</v>
      </c>
    </row>
    <row r="68" spans="1:8" ht="12.75">
      <c r="A68" s="47">
        <v>6</v>
      </c>
      <c r="B68" s="25" t="s">
        <v>656</v>
      </c>
      <c r="C68" s="5"/>
      <c r="D68" s="5">
        <v>10620008</v>
      </c>
      <c r="E68" s="5">
        <v>1</v>
      </c>
      <c r="F68" s="11">
        <v>908</v>
      </c>
      <c r="G68" s="11">
        <v>907</v>
      </c>
      <c r="H68" s="49">
        <v>1</v>
      </c>
    </row>
    <row r="69" spans="1:8" ht="12.75">
      <c r="A69" s="47">
        <v>7</v>
      </c>
      <c r="B69" s="25" t="s">
        <v>575</v>
      </c>
      <c r="C69" s="5"/>
      <c r="D69" s="5" t="s">
        <v>217</v>
      </c>
      <c r="E69" s="5">
        <v>2</v>
      </c>
      <c r="F69" s="11">
        <v>1060</v>
      </c>
      <c r="G69" s="11">
        <v>1059</v>
      </c>
      <c r="H69" s="49">
        <v>1</v>
      </c>
    </row>
    <row r="70" spans="1:8" ht="12.75">
      <c r="A70" s="47">
        <v>8</v>
      </c>
      <c r="B70" s="25" t="s">
        <v>216</v>
      </c>
      <c r="C70" s="5"/>
      <c r="D70" s="5">
        <v>10620011</v>
      </c>
      <c r="E70" s="5">
        <v>1</v>
      </c>
      <c r="F70" s="11">
        <v>166</v>
      </c>
      <c r="G70" s="11">
        <v>165</v>
      </c>
      <c r="H70" s="49">
        <v>1</v>
      </c>
    </row>
    <row r="71" spans="1:8" ht="12.75">
      <c r="A71" s="47">
        <v>9</v>
      </c>
      <c r="B71" s="25" t="s">
        <v>69</v>
      </c>
      <c r="C71" s="5"/>
      <c r="D71" s="5">
        <v>10630001</v>
      </c>
      <c r="E71" s="5">
        <v>1</v>
      </c>
      <c r="F71" s="11">
        <v>374</v>
      </c>
      <c r="G71" s="11">
        <v>373</v>
      </c>
      <c r="H71" s="49">
        <v>1</v>
      </c>
    </row>
    <row r="72" spans="1:8" ht="12.75">
      <c r="A72" s="47">
        <v>10</v>
      </c>
      <c r="B72" s="25" t="s">
        <v>687</v>
      </c>
      <c r="C72" s="5"/>
      <c r="D72" s="5">
        <v>10620012</v>
      </c>
      <c r="E72" s="5">
        <v>1</v>
      </c>
      <c r="F72" s="11">
        <v>405</v>
      </c>
      <c r="G72" s="11">
        <v>404</v>
      </c>
      <c r="H72" s="49">
        <v>1</v>
      </c>
    </row>
    <row r="73" spans="1:8" ht="12.75">
      <c r="A73" s="47">
        <v>11</v>
      </c>
      <c r="B73" s="25" t="s">
        <v>688</v>
      </c>
      <c r="C73" s="5"/>
      <c r="D73" s="5">
        <v>10620013</v>
      </c>
      <c r="E73" s="5">
        <v>1</v>
      </c>
      <c r="F73" s="11">
        <v>111</v>
      </c>
      <c r="G73" s="11">
        <v>110</v>
      </c>
      <c r="H73" s="49">
        <v>1</v>
      </c>
    </row>
    <row r="74" spans="1:8" ht="12.75">
      <c r="A74" s="47">
        <v>12</v>
      </c>
      <c r="B74" s="25" t="s">
        <v>688</v>
      </c>
      <c r="C74" s="5"/>
      <c r="D74" s="5">
        <v>10620014</v>
      </c>
      <c r="E74" s="5">
        <v>1</v>
      </c>
      <c r="F74" s="11">
        <v>108</v>
      </c>
      <c r="G74" s="11">
        <v>107</v>
      </c>
      <c r="H74" s="49">
        <v>1</v>
      </c>
    </row>
    <row r="75" spans="1:8" ht="12.75">
      <c r="A75" s="47">
        <v>13</v>
      </c>
      <c r="B75" s="25" t="s">
        <v>215</v>
      </c>
      <c r="C75" s="5"/>
      <c r="D75" s="5">
        <v>10630004</v>
      </c>
      <c r="E75" s="5">
        <v>1</v>
      </c>
      <c r="F75" s="11">
        <v>1394</v>
      </c>
      <c r="G75" s="11">
        <v>1393</v>
      </c>
      <c r="H75" s="49">
        <v>1</v>
      </c>
    </row>
    <row r="76" spans="1:8" ht="12.75">
      <c r="A76" s="47">
        <v>14</v>
      </c>
      <c r="B76" s="25" t="s">
        <v>214</v>
      </c>
      <c r="C76" s="5"/>
      <c r="D76" s="5">
        <v>10630005</v>
      </c>
      <c r="E76" s="5">
        <v>1</v>
      </c>
      <c r="F76" s="11">
        <v>376</v>
      </c>
      <c r="G76" s="11">
        <v>375</v>
      </c>
      <c r="H76" s="49">
        <v>1</v>
      </c>
    </row>
    <row r="77" spans="1:8" ht="12.75">
      <c r="A77" s="47">
        <v>15</v>
      </c>
      <c r="B77" s="25" t="s">
        <v>207</v>
      </c>
      <c r="C77" s="5"/>
      <c r="D77" s="5">
        <v>10630006</v>
      </c>
      <c r="E77" s="5">
        <v>1</v>
      </c>
      <c r="F77" s="11">
        <v>1278</v>
      </c>
      <c r="G77" s="11">
        <v>1277</v>
      </c>
      <c r="H77" s="49">
        <v>1</v>
      </c>
    </row>
    <row r="78" spans="1:8" ht="12.75">
      <c r="A78" s="47">
        <v>16</v>
      </c>
      <c r="B78" s="25" t="s">
        <v>182</v>
      </c>
      <c r="C78" s="5"/>
      <c r="D78" s="5">
        <v>1063003</v>
      </c>
      <c r="E78" s="5">
        <v>1</v>
      </c>
      <c r="F78" s="11">
        <v>330</v>
      </c>
      <c r="G78" s="11">
        <v>330</v>
      </c>
      <c r="H78" s="49">
        <v>0</v>
      </c>
    </row>
    <row r="79" spans="1:8" ht="12.75">
      <c r="A79" s="47">
        <v>17</v>
      </c>
      <c r="B79" s="25" t="s">
        <v>182</v>
      </c>
      <c r="C79" s="5"/>
      <c r="D79" s="5">
        <v>1063014.15</v>
      </c>
      <c r="E79" s="5">
        <v>2</v>
      </c>
      <c r="F79" s="11">
        <v>661</v>
      </c>
      <c r="G79" s="11">
        <v>660</v>
      </c>
      <c r="H79" s="49">
        <v>1</v>
      </c>
    </row>
    <row r="80" spans="1:8" ht="25.5">
      <c r="A80" s="47">
        <v>18</v>
      </c>
      <c r="B80" s="36" t="s">
        <v>689</v>
      </c>
      <c r="C80" s="5"/>
      <c r="D80" s="5">
        <v>10630007</v>
      </c>
      <c r="E80" s="5">
        <v>1</v>
      </c>
      <c r="F80" s="11">
        <v>1033</v>
      </c>
      <c r="G80" s="11">
        <v>1032</v>
      </c>
      <c r="H80" s="49">
        <v>1</v>
      </c>
    </row>
    <row r="81" spans="1:8" ht="12.75">
      <c r="A81" s="47">
        <v>19</v>
      </c>
      <c r="B81" s="25" t="s">
        <v>196</v>
      </c>
      <c r="C81" s="5"/>
      <c r="D81" s="5">
        <v>10630012</v>
      </c>
      <c r="E81" s="5">
        <v>1</v>
      </c>
      <c r="F81" s="11">
        <v>203</v>
      </c>
      <c r="G81" s="11">
        <v>202</v>
      </c>
      <c r="H81" s="49">
        <v>1</v>
      </c>
    </row>
    <row r="82" spans="1:8" ht="12.75">
      <c r="A82" s="47">
        <v>20</v>
      </c>
      <c r="B82" s="25" t="s">
        <v>195</v>
      </c>
      <c r="C82" s="5"/>
      <c r="D82" s="5">
        <v>106300002</v>
      </c>
      <c r="E82" s="5">
        <v>1</v>
      </c>
      <c r="F82" s="11">
        <v>1185</v>
      </c>
      <c r="G82" s="11">
        <v>1184</v>
      </c>
      <c r="H82" s="49">
        <v>1</v>
      </c>
    </row>
    <row r="83" spans="1:8" ht="12.75">
      <c r="A83" s="47">
        <v>21</v>
      </c>
      <c r="B83" s="25" t="s">
        <v>194</v>
      </c>
      <c r="C83" s="5"/>
      <c r="D83" s="5">
        <v>10630009</v>
      </c>
      <c r="E83" s="5">
        <v>1</v>
      </c>
      <c r="F83" s="11">
        <v>664</v>
      </c>
      <c r="G83" s="11">
        <v>663</v>
      </c>
      <c r="H83" s="49">
        <v>1</v>
      </c>
    </row>
    <row r="84" spans="1:8" ht="12.75">
      <c r="A84" s="47">
        <v>22</v>
      </c>
      <c r="B84" s="25" t="s">
        <v>182</v>
      </c>
      <c r="C84" s="5"/>
      <c r="D84" s="5">
        <v>10630013</v>
      </c>
      <c r="E84" s="5">
        <v>1</v>
      </c>
      <c r="F84" s="11">
        <v>330</v>
      </c>
      <c r="G84" s="11">
        <v>330</v>
      </c>
      <c r="H84" s="49">
        <v>0</v>
      </c>
    </row>
    <row r="85" spans="1:8" ht="13.5" thickBot="1">
      <c r="A85" s="307" t="s">
        <v>418</v>
      </c>
      <c r="B85" s="308"/>
      <c r="C85" s="308"/>
      <c r="D85" s="308"/>
      <c r="E85" s="44">
        <f>SUM(E63:E84)</f>
        <v>26</v>
      </c>
      <c r="F85" s="45">
        <f>SUM(F63:F84)</f>
        <v>15113</v>
      </c>
      <c r="G85" s="45">
        <f>SUM(G63:G84)</f>
        <v>15093</v>
      </c>
      <c r="H85" s="46">
        <f>SUM(H63:H84)</f>
        <v>20</v>
      </c>
    </row>
    <row r="86" spans="1:8" ht="12.75">
      <c r="A86" s="304">
        <v>1112</v>
      </c>
      <c r="B86" s="305"/>
      <c r="C86" s="305"/>
      <c r="D86" s="305"/>
      <c r="E86" s="305"/>
      <c r="F86" s="305"/>
      <c r="G86" s="305"/>
      <c r="H86" s="306"/>
    </row>
    <row r="87" spans="1:8" ht="12.75">
      <c r="A87" s="47">
        <v>1</v>
      </c>
      <c r="B87" s="25" t="s">
        <v>99</v>
      </c>
      <c r="C87" s="5"/>
      <c r="D87" s="5">
        <v>112</v>
      </c>
      <c r="E87" s="5" t="s">
        <v>55</v>
      </c>
      <c r="F87" s="11">
        <v>15901.29</v>
      </c>
      <c r="G87" s="11">
        <v>7950.64</v>
      </c>
      <c r="H87" s="49">
        <f>F87-G87</f>
        <v>7950.650000000001</v>
      </c>
    </row>
    <row r="88" spans="1:8" ht="13.5" thickBot="1">
      <c r="A88" s="307" t="s">
        <v>418</v>
      </c>
      <c r="B88" s="308"/>
      <c r="C88" s="308"/>
      <c r="D88" s="308"/>
      <c r="E88" s="44">
        <f>SUM(E87:E87)</f>
        <v>0</v>
      </c>
      <c r="F88" s="45">
        <f>SUM(F87:F87)</f>
        <v>15901.29</v>
      </c>
      <c r="G88" s="45">
        <f>SUM(G87:G87)</f>
        <v>7950.64</v>
      </c>
      <c r="H88" s="46">
        <f>SUM(H87:H87)</f>
        <v>7950.650000000001</v>
      </c>
    </row>
    <row r="89" spans="1:8" ht="12.75">
      <c r="A89" s="247">
        <v>1113</v>
      </c>
      <c r="B89" s="248"/>
      <c r="C89" s="248"/>
      <c r="D89" s="248"/>
      <c r="E89" s="248"/>
      <c r="F89" s="248"/>
      <c r="G89" s="248"/>
      <c r="H89" s="249"/>
    </row>
    <row r="90" spans="1:8" ht="12.75">
      <c r="A90" s="47">
        <v>3</v>
      </c>
      <c r="B90" s="25" t="s">
        <v>235</v>
      </c>
      <c r="C90" s="5"/>
      <c r="D90" s="5">
        <v>1132001</v>
      </c>
      <c r="E90" s="5">
        <v>1</v>
      </c>
      <c r="F90" s="11">
        <v>2000</v>
      </c>
      <c r="G90" s="11">
        <v>1000</v>
      </c>
      <c r="H90" s="49">
        <v>1000</v>
      </c>
    </row>
    <row r="91" spans="1:8" ht="12.75">
      <c r="A91" s="47">
        <v>4</v>
      </c>
      <c r="B91" s="25" t="s">
        <v>235</v>
      </c>
      <c r="C91" s="5"/>
      <c r="D91" s="5" t="s">
        <v>234</v>
      </c>
      <c r="E91" s="5">
        <v>1</v>
      </c>
      <c r="F91" s="11">
        <v>1420</v>
      </c>
      <c r="G91" s="11">
        <v>710</v>
      </c>
      <c r="H91" s="49">
        <v>710</v>
      </c>
    </row>
    <row r="92" spans="1:8" ht="12.75">
      <c r="A92" s="47">
        <v>1</v>
      </c>
      <c r="B92" s="25" t="s">
        <v>472</v>
      </c>
      <c r="C92" s="5"/>
      <c r="D92" s="5">
        <v>1137002</v>
      </c>
      <c r="E92" s="5">
        <v>1</v>
      </c>
      <c r="F92" s="11">
        <v>229</v>
      </c>
      <c r="G92" s="11">
        <v>114.5</v>
      </c>
      <c r="H92" s="49">
        <v>114.5</v>
      </c>
    </row>
    <row r="93" spans="1:8" ht="12.75">
      <c r="A93" s="47">
        <v>1</v>
      </c>
      <c r="B93" s="25" t="s">
        <v>204</v>
      </c>
      <c r="C93" s="5"/>
      <c r="D93" s="5">
        <v>1137004</v>
      </c>
      <c r="E93" s="5">
        <v>1</v>
      </c>
      <c r="F93" s="11">
        <v>696</v>
      </c>
      <c r="G93" s="11">
        <v>348</v>
      </c>
      <c r="H93" s="49">
        <v>348</v>
      </c>
    </row>
    <row r="94" spans="1:8" ht="12.75">
      <c r="A94" s="47">
        <v>2</v>
      </c>
      <c r="B94" s="25" t="s">
        <v>690</v>
      </c>
      <c r="C94" s="5"/>
      <c r="D94" s="5">
        <v>1137005</v>
      </c>
      <c r="E94" s="5">
        <v>1</v>
      </c>
      <c r="F94" s="11">
        <v>900</v>
      </c>
      <c r="G94" s="11">
        <v>450</v>
      </c>
      <c r="H94" s="49">
        <v>450</v>
      </c>
    </row>
    <row r="95" spans="1:8" ht="12.75">
      <c r="A95" s="47">
        <v>3</v>
      </c>
      <c r="B95" s="25" t="s">
        <v>203</v>
      </c>
      <c r="C95" s="5"/>
      <c r="D95" s="5">
        <v>1137006</v>
      </c>
      <c r="E95" s="5">
        <v>1</v>
      </c>
      <c r="F95" s="11">
        <v>450</v>
      </c>
      <c r="G95" s="11">
        <v>225</v>
      </c>
      <c r="H95" s="49">
        <v>225</v>
      </c>
    </row>
    <row r="96" spans="1:8" ht="12.75">
      <c r="A96" s="47">
        <v>4</v>
      </c>
      <c r="B96" s="25" t="s">
        <v>202</v>
      </c>
      <c r="C96" s="5"/>
      <c r="D96" s="5">
        <v>1137007</v>
      </c>
      <c r="E96" s="5">
        <v>1</v>
      </c>
      <c r="F96" s="11">
        <v>100</v>
      </c>
      <c r="G96" s="11">
        <v>50</v>
      </c>
      <c r="H96" s="49">
        <v>50</v>
      </c>
    </row>
    <row r="97" spans="1:8" ht="12.75">
      <c r="A97" s="47">
        <v>5</v>
      </c>
      <c r="B97" s="25" t="s">
        <v>596</v>
      </c>
      <c r="C97" s="5"/>
      <c r="D97" s="5">
        <v>1130001</v>
      </c>
      <c r="E97" s="5">
        <v>4</v>
      </c>
      <c r="F97" s="11">
        <v>240</v>
      </c>
      <c r="G97" s="11">
        <v>120</v>
      </c>
      <c r="H97" s="49">
        <v>120</v>
      </c>
    </row>
    <row r="98" spans="1:8" ht="12.75">
      <c r="A98" s="47">
        <v>6</v>
      </c>
      <c r="B98" s="25" t="s">
        <v>691</v>
      </c>
      <c r="C98" s="5"/>
      <c r="D98" s="5">
        <v>1137008</v>
      </c>
      <c r="E98" s="5">
        <v>1</v>
      </c>
      <c r="F98" s="11">
        <v>4070</v>
      </c>
      <c r="G98" s="11">
        <v>2035</v>
      </c>
      <c r="H98" s="49">
        <v>2035</v>
      </c>
    </row>
    <row r="99" spans="1:8" ht="12.75">
      <c r="A99" s="47">
        <v>1</v>
      </c>
      <c r="B99" s="25" t="s">
        <v>692</v>
      </c>
      <c r="C99" s="5"/>
      <c r="D99" s="5">
        <v>11360002</v>
      </c>
      <c r="E99" s="5">
        <v>1</v>
      </c>
      <c r="F99" s="11">
        <v>50</v>
      </c>
      <c r="G99" s="11">
        <v>25</v>
      </c>
      <c r="H99" s="49">
        <v>25</v>
      </c>
    </row>
    <row r="100" spans="1:8" ht="12.75">
      <c r="A100" s="47">
        <v>2</v>
      </c>
      <c r="B100" s="25" t="s">
        <v>693</v>
      </c>
      <c r="C100" s="5"/>
      <c r="D100" s="5" t="s">
        <v>193</v>
      </c>
      <c r="E100" s="5">
        <v>2</v>
      </c>
      <c r="F100" s="11">
        <v>20</v>
      </c>
      <c r="G100" s="11">
        <v>10</v>
      </c>
      <c r="H100" s="49">
        <v>10</v>
      </c>
    </row>
    <row r="101" spans="1:8" ht="12.75">
      <c r="A101" s="47">
        <v>3</v>
      </c>
      <c r="B101" s="25" t="s">
        <v>694</v>
      </c>
      <c r="C101" s="5"/>
      <c r="D101" s="5" t="s">
        <v>192</v>
      </c>
      <c r="E101" s="5">
        <v>2</v>
      </c>
      <c r="F101" s="11">
        <v>16</v>
      </c>
      <c r="G101" s="11">
        <v>8</v>
      </c>
      <c r="H101" s="49">
        <v>8</v>
      </c>
    </row>
    <row r="102" spans="1:8" ht="12.75">
      <c r="A102" s="47">
        <v>4</v>
      </c>
      <c r="B102" s="25" t="s">
        <v>695</v>
      </c>
      <c r="C102" s="5"/>
      <c r="D102" s="5" t="s">
        <v>191</v>
      </c>
      <c r="E102" s="5">
        <v>2</v>
      </c>
      <c r="F102" s="11">
        <v>8</v>
      </c>
      <c r="G102" s="11">
        <v>4</v>
      </c>
      <c r="H102" s="49">
        <v>4</v>
      </c>
    </row>
    <row r="103" spans="1:8" ht="12.75">
      <c r="A103" s="47">
        <v>5</v>
      </c>
      <c r="B103" s="25" t="s">
        <v>696</v>
      </c>
      <c r="C103" s="5"/>
      <c r="D103" s="5" t="s">
        <v>190</v>
      </c>
      <c r="E103" s="5">
        <v>3</v>
      </c>
      <c r="F103" s="11">
        <v>6</v>
      </c>
      <c r="G103" s="11">
        <v>3</v>
      </c>
      <c r="H103" s="49">
        <v>3</v>
      </c>
    </row>
    <row r="104" spans="1:8" ht="12.75">
      <c r="A104" s="47">
        <v>3</v>
      </c>
      <c r="B104" s="25" t="s">
        <v>697</v>
      </c>
      <c r="C104" s="5"/>
      <c r="D104" s="5">
        <v>1137003</v>
      </c>
      <c r="E104" s="5">
        <v>1</v>
      </c>
      <c r="F104" s="11">
        <v>250</v>
      </c>
      <c r="G104" s="11">
        <v>125</v>
      </c>
      <c r="H104" s="49">
        <v>125</v>
      </c>
    </row>
    <row r="105" spans="1:8" ht="12.75">
      <c r="A105" s="47">
        <v>3</v>
      </c>
      <c r="B105" s="25" t="s">
        <v>698</v>
      </c>
      <c r="C105" s="5"/>
      <c r="D105" s="5">
        <v>113</v>
      </c>
      <c r="E105" s="5">
        <v>1</v>
      </c>
      <c r="F105" s="11">
        <v>3</v>
      </c>
      <c r="G105" s="11">
        <v>1.5</v>
      </c>
      <c r="H105" s="49">
        <v>1.5</v>
      </c>
    </row>
    <row r="106" spans="1:8" ht="13.5" thickBot="1">
      <c r="A106" s="307" t="s">
        <v>418</v>
      </c>
      <c r="B106" s="308"/>
      <c r="C106" s="308"/>
      <c r="D106" s="308"/>
      <c r="E106" s="52">
        <f>SUM(E90:E105)</f>
        <v>24</v>
      </c>
      <c r="F106" s="45">
        <f>SUM(F90:F105)</f>
        <v>10458</v>
      </c>
      <c r="G106" s="45">
        <f>SUM(G90:G105)</f>
        <v>5229</v>
      </c>
      <c r="H106" s="46">
        <f>SUM(H90:H105)</f>
        <v>5229</v>
      </c>
    </row>
    <row r="107" spans="1:8" ht="12.75">
      <c r="A107" s="304">
        <v>1114</v>
      </c>
      <c r="B107" s="305"/>
      <c r="C107" s="305"/>
      <c r="D107" s="305"/>
      <c r="E107" s="305"/>
      <c r="F107" s="305"/>
      <c r="G107" s="305"/>
      <c r="H107" s="306"/>
    </row>
    <row r="108" spans="1:8" ht="12.75">
      <c r="A108" s="47">
        <v>1</v>
      </c>
      <c r="B108" s="25" t="s">
        <v>699</v>
      </c>
      <c r="C108" s="5"/>
      <c r="D108" s="5" t="s">
        <v>189</v>
      </c>
      <c r="E108" s="5">
        <v>4</v>
      </c>
      <c r="F108" s="11">
        <v>8</v>
      </c>
      <c r="G108" s="11">
        <v>4</v>
      </c>
      <c r="H108" s="49">
        <f aca="true" t="shared" si="0" ref="H108:H113">F108-G108</f>
        <v>4</v>
      </c>
    </row>
    <row r="109" spans="1:8" ht="12.75">
      <c r="A109" s="47">
        <f>1+A108</f>
        <v>2</v>
      </c>
      <c r="B109" s="25" t="s">
        <v>700</v>
      </c>
      <c r="C109" s="5"/>
      <c r="D109" s="5" t="s">
        <v>188</v>
      </c>
      <c r="E109" s="5">
        <v>8</v>
      </c>
      <c r="F109" s="11">
        <v>40</v>
      </c>
      <c r="G109" s="11">
        <v>20</v>
      </c>
      <c r="H109" s="49">
        <f t="shared" si="0"/>
        <v>20</v>
      </c>
    </row>
    <row r="110" spans="1:8" ht="12.75">
      <c r="A110" s="47">
        <f>1+A109</f>
        <v>3</v>
      </c>
      <c r="B110" s="25" t="s">
        <v>701</v>
      </c>
      <c r="C110" s="5"/>
      <c r="D110" s="5" t="s">
        <v>187</v>
      </c>
      <c r="E110" s="5">
        <v>4</v>
      </c>
      <c r="F110" s="11">
        <v>12</v>
      </c>
      <c r="G110" s="11">
        <v>6</v>
      </c>
      <c r="H110" s="49">
        <f t="shared" si="0"/>
        <v>6</v>
      </c>
    </row>
    <row r="111" spans="1:8" ht="12.75">
      <c r="A111" s="47">
        <f>1+A110</f>
        <v>4</v>
      </c>
      <c r="B111" s="25" t="s">
        <v>702</v>
      </c>
      <c r="C111" s="5"/>
      <c r="D111" s="5" t="s">
        <v>186</v>
      </c>
      <c r="E111" s="5">
        <v>4</v>
      </c>
      <c r="F111" s="11">
        <v>8</v>
      </c>
      <c r="G111" s="11">
        <v>4</v>
      </c>
      <c r="H111" s="49">
        <f t="shared" si="0"/>
        <v>4</v>
      </c>
    </row>
    <row r="112" spans="1:8" ht="12.75">
      <c r="A112" s="47">
        <f>1+A111</f>
        <v>5</v>
      </c>
      <c r="B112" s="25" t="s">
        <v>703</v>
      </c>
      <c r="C112" s="5"/>
      <c r="D112" s="5" t="s">
        <v>185</v>
      </c>
      <c r="E112" s="5">
        <v>3</v>
      </c>
      <c r="F112" s="11">
        <v>6</v>
      </c>
      <c r="G112" s="11">
        <v>3</v>
      </c>
      <c r="H112" s="49">
        <f t="shared" si="0"/>
        <v>3</v>
      </c>
    </row>
    <row r="113" spans="1:8" ht="12.75">
      <c r="A113" s="47">
        <f>1+A112</f>
        <v>6</v>
      </c>
      <c r="B113" s="25" t="s">
        <v>704</v>
      </c>
      <c r="C113" s="5"/>
      <c r="D113" s="5" t="s">
        <v>184</v>
      </c>
      <c r="E113" s="5">
        <v>4</v>
      </c>
      <c r="F113" s="11">
        <v>4</v>
      </c>
      <c r="G113" s="11">
        <v>2</v>
      </c>
      <c r="H113" s="49">
        <f t="shared" si="0"/>
        <v>2</v>
      </c>
    </row>
    <row r="114" spans="1:8" ht="13.5" thickBot="1">
      <c r="A114" s="307" t="s">
        <v>418</v>
      </c>
      <c r="B114" s="308"/>
      <c r="C114" s="308"/>
      <c r="D114" s="308"/>
      <c r="E114" s="44">
        <f>SUM(E108:E113)</f>
        <v>27</v>
      </c>
      <c r="F114" s="45">
        <f>SUM(F108:F113)</f>
        <v>78</v>
      </c>
      <c r="G114" s="45">
        <f>SUM(G108:G113)</f>
        <v>39</v>
      </c>
      <c r="H114" s="46">
        <f>SUM(H108:H113)</f>
        <v>39</v>
      </c>
    </row>
    <row r="115" spans="1:8" ht="13.5" thickBot="1">
      <c r="A115" s="291" t="s">
        <v>358</v>
      </c>
      <c r="B115" s="292"/>
      <c r="C115" s="292"/>
      <c r="D115" s="292"/>
      <c r="E115" s="52">
        <f>E14+E20+E61+E85+E88+E106+E114</f>
        <v>10117</v>
      </c>
      <c r="F115" s="45">
        <f>F14+F20+F61+F85+F88+F106+F114</f>
        <v>1223308.29</v>
      </c>
      <c r="G115" s="45">
        <f>G14+G20+G61+G85+G88+G106+G114</f>
        <v>730695.53</v>
      </c>
      <c r="H115" s="46">
        <f>H14+H20+H61+H85+H88+H106+H114</f>
        <v>492612.76</v>
      </c>
    </row>
    <row r="116" spans="1:8" ht="12.75">
      <c r="A116" s="27"/>
      <c r="B116" s="32"/>
      <c r="C116" s="27"/>
      <c r="D116" s="27"/>
      <c r="E116" s="27"/>
      <c r="F116" s="27"/>
      <c r="G116" s="27"/>
      <c r="H116" s="27"/>
    </row>
    <row r="117" spans="2:6" ht="12.75">
      <c r="B117" s="17" t="s">
        <v>361</v>
      </c>
      <c r="F117" s="17" t="s">
        <v>362</v>
      </c>
    </row>
    <row r="118" spans="2:8" ht="12.75">
      <c r="B118" s="19" t="s">
        <v>772</v>
      </c>
      <c r="C118" s="19"/>
      <c r="D118" s="73"/>
      <c r="E118" s="73"/>
      <c r="F118" s="71" t="s">
        <v>773</v>
      </c>
      <c r="G118" s="71"/>
      <c r="H118" s="71"/>
    </row>
    <row r="119" spans="2:8" ht="12.75">
      <c r="B119" s="70"/>
      <c r="C119" s="70" t="s">
        <v>774</v>
      </c>
      <c r="D119" s="73"/>
      <c r="E119" s="73"/>
      <c r="F119" s="72"/>
      <c r="G119" s="72"/>
      <c r="H119" s="74" t="s">
        <v>775</v>
      </c>
    </row>
    <row r="120" spans="1:8" ht="12.75">
      <c r="A120" s="27"/>
      <c r="B120" s="32"/>
      <c r="C120" s="27"/>
      <c r="D120" s="27"/>
      <c r="E120" s="27"/>
      <c r="F120" s="27"/>
      <c r="G120" s="27"/>
      <c r="H120" s="27"/>
    </row>
    <row r="121" spans="1:8" ht="12.75">
      <c r="A121" s="27"/>
      <c r="B121" s="32"/>
      <c r="C121" s="27"/>
      <c r="D121" s="27"/>
      <c r="E121" s="27"/>
      <c r="F121" s="27"/>
      <c r="G121" s="27"/>
      <c r="H121" s="27"/>
    </row>
    <row r="122" spans="1:8" ht="12.75">
      <c r="A122" s="27"/>
      <c r="B122" s="32"/>
      <c r="C122" s="27"/>
      <c r="D122" s="27"/>
      <c r="E122" s="27"/>
      <c r="F122" s="27"/>
      <c r="G122" s="27"/>
      <c r="H122" s="27"/>
    </row>
    <row r="123" spans="1:8" ht="12.75">
      <c r="A123" s="27"/>
      <c r="B123" s="32"/>
      <c r="C123" s="27"/>
      <c r="D123" s="27"/>
      <c r="E123" s="27"/>
      <c r="F123" s="27"/>
      <c r="G123" s="27"/>
      <c r="H123" s="27"/>
    </row>
    <row r="124" spans="1:8" ht="12.75">
      <c r="A124" s="27"/>
      <c r="B124" s="32"/>
      <c r="C124" s="27"/>
      <c r="D124" s="27"/>
      <c r="E124" s="27"/>
      <c r="F124" s="27"/>
      <c r="G124" s="27"/>
      <c r="H124" s="27"/>
    </row>
    <row r="125" spans="1:8" ht="12.75">
      <c r="A125" s="27"/>
      <c r="B125" s="32"/>
      <c r="C125" s="27"/>
      <c r="D125" s="27"/>
      <c r="E125" s="27"/>
      <c r="F125" s="27"/>
      <c r="G125" s="27"/>
      <c r="H125" s="27"/>
    </row>
    <row r="126" spans="1:8" ht="12.75">
      <c r="A126" s="27"/>
      <c r="B126" s="32"/>
      <c r="C126" s="27"/>
      <c r="D126" s="27"/>
      <c r="E126" s="27"/>
      <c r="F126" s="27"/>
      <c r="G126" s="27"/>
      <c r="H126" s="27"/>
    </row>
    <row r="127" spans="1:8" ht="12.75">
      <c r="A127" s="27"/>
      <c r="B127" s="32"/>
      <c r="C127" s="27"/>
      <c r="D127" s="27"/>
      <c r="E127" s="27"/>
      <c r="F127" s="27"/>
      <c r="G127" s="27"/>
      <c r="H127" s="27"/>
    </row>
    <row r="128" spans="1:8" ht="12.75">
      <c r="A128" s="27"/>
      <c r="B128" s="32"/>
      <c r="C128" s="27"/>
      <c r="D128" s="27"/>
      <c r="E128" s="27"/>
      <c r="F128" s="27"/>
      <c r="G128" s="27"/>
      <c r="H128" s="27"/>
    </row>
    <row r="129" spans="1:8" ht="12.75">
      <c r="A129" s="27"/>
      <c r="B129" s="32"/>
      <c r="C129" s="27"/>
      <c r="D129" s="27"/>
      <c r="E129" s="27"/>
      <c r="F129" s="27"/>
      <c r="G129" s="27"/>
      <c r="H129" s="27"/>
    </row>
    <row r="130" spans="1:8" ht="12.75">
      <c r="A130" s="27"/>
      <c r="B130" s="32"/>
      <c r="C130" s="27"/>
      <c r="D130" s="27"/>
      <c r="E130" s="27"/>
      <c r="F130" s="27"/>
      <c r="G130" s="27"/>
      <c r="H130" s="27"/>
    </row>
    <row r="131" spans="1:8" ht="12.75">
      <c r="A131" s="27"/>
      <c r="B131" s="32"/>
      <c r="C131" s="27"/>
      <c r="D131" s="27"/>
      <c r="E131" s="27"/>
      <c r="F131" s="27"/>
      <c r="G131" s="27"/>
      <c r="H131" s="27"/>
    </row>
    <row r="132" spans="1:8" ht="12.75">
      <c r="A132" s="27"/>
      <c r="B132" s="32"/>
      <c r="C132" s="27"/>
      <c r="D132" s="27"/>
      <c r="E132" s="27"/>
      <c r="F132" s="27"/>
      <c r="G132" s="27"/>
      <c r="H132" s="27"/>
    </row>
    <row r="133" spans="1:8" ht="12.75">
      <c r="A133" s="27"/>
      <c r="B133" s="32"/>
      <c r="C133" s="27"/>
      <c r="D133" s="27"/>
      <c r="E133" s="27"/>
      <c r="F133" s="27"/>
      <c r="G133" s="27"/>
      <c r="H133" s="27"/>
    </row>
    <row r="134" spans="1:8" ht="12.75">
      <c r="A134" s="27"/>
      <c r="B134" s="32"/>
      <c r="C134" s="27"/>
      <c r="D134" s="27"/>
      <c r="E134" s="27"/>
      <c r="F134" s="27"/>
      <c r="G134" s="27"/>
      <c r="H134" s="27"/>
    </row>
    <row r="135" spans="1:8" ht="12.75">
      <c r="A135" s="27"/>
      <c r="B135" s="32"/>
      <c r="C135" s="27"/>
      <c r="D135" s="27"/>
      <c r="E135" s="27"/>
      <c r="F135" s="27"/>
      <c r="G135" s="27"/>
      <c r="H135" s="27"/>
    </row>
    <row r="136" spans="1:8" ht="12.75">
      <c r="A136" s="27"/>
      <c r="B136" s="27"/>
      <c r="C136" s="27"/>
      <c r="D136" s="27"/>
      <c r="E136" s="27"/>
      <c r="F136" s="27"/>
      <c r="G136" s="27"/>
      <c r="H136" s="27"/>
    </row>
  </sheetData>
  <sheetProtection/>
  <mergeCells count="25">
    <mergeCell ref="A115:D115"/>
    <mergeCell ref="B7:H7"/>
    <mergeCell ref="A12:H12"/>
    <mergeCell ref="A14:D14"/>
    <mergeCell ref="A86:H86"/>
    <mergeCell ref="A88:D88"/>
    <mergeCell ref="A89:H89"/>
    <mergeCell ref="A106:D106"/>
    <mergeCell ref="A107:H107"/>
    <mergeCell ref="A114:D114"/>
    <mergeCell ref="A21:H21"/>
    <mergeCell ref="A61:D61"/>
    <mergeCell ref="A62:H62"/>
    <mergeCell ref="A85:D85"/>
    <mergeCell ref="A8:H8"/>
    <mergeCell ref="A9:H9"/>
    <mergeCell ref="A10:H10"/>
    <mergeCell ref="A15:H15"/>
    <mergeCell ref="A20:D20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Надія Іванчишин</cp:lastModifiedBy>
  <cp:lastPrinted>2022-07-21T08:22:16Z</cp:lastPrinted>
  <dcterms:created xsi:type="dcterms:W3CDTF">2010-09-30T11:47:48Z</dcterms:created>
  <dcterms:modified xsi:type="dcterms:W3CDTF">2022-12-18T08:53:01Z</dcterms:modified>
  <cp:category/>
  <cp:version/>
  <cp:contentType/>
  <cp:contentStatus/>
</cp:coreProperties>
</file>