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730" windowHeight="11280" activeTab="1"/>
  </bookViews>
  <sheets>
    <sheet name="дод.1" sheetId="2" r:id="rId1"/>
    <sheet name="дод.2" sheetId="4" r:id="rId2"/>
    <sheet name="дод.3" sheetId="1" r:id="rId3"/>
    <sheet name="дод.4" sheetId="3" state="hidden" r:id="rId4"/>
    <sheet name="дод.5" sheetId="10" r:id="rId5"/>
    <sheet name="дод.6" sheetId="8" state="hidden" r:id="rId6"/>
    <sheet name="дод.7" sheetId="6" r:id="rId7"/>
    <sheet name="дод.8" sheetId="9" state="hidden" r:id="rId8"/>
  </sheets>
  <definedNames>
    <definedName name="_Hlk110345652" localSheetId="6">дод.7!$G$21</definedName>
    <definedName name="_xlnm.Print_Area" localSheetId="3">дод.4!$A$1:$Q$29</definedName>
    <definedName name="_xlnm.Print_Area" localSheetId="7">дод.8!$A$1:$K$34</definedName>
  </definedNames>
  <calcPr calcId="145621"/>
</workbook>
</file>

<file path=xl/calcChain.xml><?xml version="1.0" encoding="utf-8"?>
<calcChain xmlns="http://schemas.openxmlformats.org/spreadsheetml/2006/main">
  <c r="J57" i="6"/>
  <c r="K57" l="1"/>
  <c r="L57"/>
  <c r="I57"/>
  <c r="I60"/>
  <c r="J78"/>
  <c r="K78"/>
  <c r="L78"/>
  <c r="I78"/>
  <c r="I81"/>
  <c r="I80"/>
  <c r="E147" i="1" l="1"/>
  <c r="P147" s="1"/>
  <c r="F121"/>
  <c r="E134"/>
  <c r="P134" s="1"/>
  <c r="G143"/>
  <c r="H143"/>
  <c r="I143"/>
  <c r="J143"/>
  <c r="K143"/>
  <c r="L143"/>
  <c r="M143"/>
  <c r="N143"/>
  <c r="O143"/>
  <c r="F143"/>
  <c r="J147"/>
  <c r="J148"/>
  <c r="K147"/>
  <c r="K148"/>
  <c r="P148"/>
  <c r="D102" i="2" l="1"/>
  <c r="D17"/>
  <c r="D35" i="10" l="1"/>
  <c r="I79" i="6" l="1"/>
  <c r="D49" i="10"/>
  <c r="L140" i="1"/>
  <c r="M140"/>
  <c r="N140"/>
  <c r="O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F140"/>
  <c r="K142"/>
  <c r="J142"/>
  <c r="K141"/>
  <c r="J141"/>
  <c r="H142"/>
  <c r="H141" s="1"/>
  <c r="H140" s="1"/>
  <c r="I142"/>
  <c r="I141" s="1"/>
  <c r="E141" s="1"/>
  <c r="P141" s="1"/>
  <c r="G142"/>
  <c r="G141" s="1"/>
  <c r="G140" s="1"/>
  <c r="F141"/>
  <c r="E142" l="1"/>
  <c r="P142" s="1"/>
  <c r="I140"/>
  <c r="E140" s="1"/>
  <c r="D35" i="2" l="1"/>
  <c r="C37"/>
  <c r="C36"/>
  <c r="I21" i="9" l="1"/>
  <c r="J10" i="6"/>
  <c r="L10"/>
  <c r="K10"/>
  <c r="I30"/>
  <c r="I37"/>
  <c r="I91"/>
  <c r="I20"/>
  <c r="D57" i="10"/>
  <c r="D36"/>
  <c r="C107" i="2"/>
  <c r="L35" i="1" l="1"/>
  <c r="M35"/>
  <c r="N35"/>
  <c r="O35"/>
  <c r="K42"/>
  <c r="J42"/>
  <c r="P42" s="1"/>
  <c r="K47"/>
  <c r="J47"/>
  <c r="P47" s="1"/>
  <c r="K144"/>
  <c r="K145"/>
  <c r="K146"/>
  <c r="J146"/>
  <c r="P146" s="1"/>
  <c r="J144"/>
  <c r="J145"/>
  <c r="P145" s="1"/>
  <c r="K37"/>
  <c r="J37"/>
  <c r="E37"/>
  <c r="P37" l="1"/>
  <c r="P144"/>
  <c r="P143" s="1"/>
  <c r="I83" i="6" l="1"/>
  <c r="D51" i="10" l="1"/>
  <c r="I29" i="6" l="1"/>
  <c r="I11" l="1"/>
  <c r="J62"/>
  <c r="K62"/>
  <c r="L62"/>
  <c r="J48"/>
  <c r="K48"/>
  <c r="L48"/>
  <c r="I84"/>
  <c r="I65"/>
  <c r="I63"/>
  <c r="I49"/>
  <c r="I45"/>
  <c r="I39"/>
  <c r="I32"/>
  <c r="K39" i="1" l="1"/>
  <c r="J39"/>
  <c r="E38"/>
  <c r="E39"/>
  <c r="E40"/>
  <c r="P39" l="1"/>
  <c r="D60" i="10"/>
  <c r="E132" i="1" l="1"/>
  <c r="P132" s="1"/>
  <c r="J55" l="1"/>
  <c r="J56"/>
  <c r="K55"/>
  <c r="K56"/>
  <c r="F52" l="1"/>
  <c r="G52"/>
  <c r="H52"/>
  <c r="I52"/>
  <c r="L52"/>
  <c r="M52"/>
  <c r="N52"/>
  <c r="O52"/>
  <c r="E56"/>
  <c r="P56" s="1"/>
  <c r="E57"/>
  <c r="F35"/>
  <c r="G35"/>
  <c r="H35"/>
  <c r="I35"/>
  <c r="K49"/>
  <c r="J49"/>
  <c r="E49"/>
  <c r="P49" l="1"/>
  <c r="D101" i="2"/>
  <c r="C102"/>
  <c r="I67" i="6" l="1"/>
  <c r="I64"/>
  <c r="I62" s="1"/>
  <c r="I66"/>
  <c r="I19" l="1"/>
  <c r="I31"/>
  <c r="J38" i="1" l="1"/>
  <c r="P38" s="1"/>
  <c r="K38"/>
  <c r="K106" l="1"/>
  <c r="K105" s="1"/>
  <c r="J106"/>
  <c r="J105" s="1"/>
  <c r="E106"/>
  <c r="E105" s="1"/>
  <c r="F105"/>
  <c r="G105"/>
  <c r="H105"/>
  <c r="I105"/>
  <c r="L105"/>
  <c r="M105"/>
  <c r="N105"/>
  <c r="O105"/>
  <c r="P106" l="1"/>
  <c r="P105" s="1"/>
  <c r="G21" i="9"/>
  <c r="H32"/>
  <c r="J21"/>
  <c r="J32" s="1"/>
  <c r="F21"/>
  <c r="G30"/>
  <c r="I30"/>
  <c r="J30"/>
  <c r="F30"/>
  <c r="F32" s="1"/>
  <c r="I89" i="6"/>
  <c r="I90"/>
  <c r="G32" i="9" l="1"/>
  <c r="I32"/>
  <c r="D25" i="10"/>
  <c r="D34" s="1"/>
  <c r="I88" i="6" l="1"/>
  <c r="I61"/>
  <c r="F93" i="1" l="1"/>
  <c r="G93"/>
  <c r="H93"/>
  <c r="I93"/>
  <c r="K93"/>
  <c r="L93"/>
  <c r="M93"/>
  <c r="N93"/>
  <c r="O93"/>
  <c r="J94"/>
  <c r="J93" s="1"/>
  <c r="E94"/>
  <c r="E93" s="1"/>
  <c r="P94" l="1"/>
  <c r="P93" s="1"/>
  <c r="I85" i="6" l="1"/>
  <c r="I87"/>
  <c r="I27"/>
  <c r="I28"/>
  <c r="I59"/>
  <c r="D66" i="10" l="1"/>
  <c r="E143" i="1"/>
  <c r="F90"/>
  <c r="E92"/>
  <c r="P92" s="1"/>
  <c r="C109" i="2" l="1"/>
  <c r="K43" i="1" l="1"/>
  <c r="J43"/>
  <c r="P43" s="1"/>
  <c r="O121"/>
  <c r="J121" s="1"/>
  <c r="E130"/>
  <c r="E131"/>
  <c r="P131" s="1"/>
  <c r="E133"/>
  <c r="P133" s="1"/>
  <c r="E104" i="2"/>
  <c r="F104"/>
  <c r="D104"/>
  <c r="K121" i="1" l="1"/>
  <c r="I86" i="6"/>
  <c r="D53" i="10"/>
  <c r="D65" s="1"/>
  <c r="I56" i="6" l="1"/>
  <c r="F85" i="1"/>
  <c r="G85"/>
  <c r="H85"/>
  <c r="I85"/>
  <c r="J85"/>
  <c r="K85"/>
  <c r="L85"/>
  <c r="M85"/>
  <c r="N85"/>
  <c r="O85"/>
  <c r="R86"/>
  <c r="E86"/>
  <c r="P86" s="1"/>
  <c r="P85" s="1"/>
  <c r="E85" l="1"/>
  <c r="I51" i="6"/>
  <c r="E79" i="1" l="1"/>
  <c r="P79" s="1"/>
  <c r="P78" s="1"/>
  <c r="F78"/>
  <c r="G78"/>
  <c r="H78"/>
  <c r="I78"/>
  <c r="J78"/>
  <c r="K78"/>
  <c r="L78"/>
  <c r="M78"/>
  <c r="N78"/>
  <c r="O78"/>
  <c r="E78" l="1"/>
  <c r="C108" i="2"/>
  <c r="I82" i="6" l="1"/>
  <c r="K149" i="1" l="1"/>
  <c r="K140" s="1"/>
  <c r="J149"/>
  <c r="J140" s="1"/>
  <c r="E149"/>
  <c r="P149" l="1"/>
  <c r="P140" s="1"/>
  <c r="I22" i="6"/>
  <c r="D64" i="10" l="1"/>
  <c r="F25" i="9" l="1"/>
  <c r="G25"/>
  <c r="J25"/>
  <c r="I25"/>
  <c r="I44" i="6"/>
  <c r="R55" i="1" l="1"/>
  <c r="E55"/>
  <c r="P55" s="1"/>
  <c r="L29"/>
  <c r="M29"/>
  <c r="N29"/>
  <c r="O29"/>
  <c r="K31"/>
  <c r="J31"/>
  <c r="E31"/>
  <c r="P31" l="1"/>
  <c r="I18" i="6" l="1"/>
  <c r="G26" i="1"/>
  <c r="H26"/>
  <c r="I26"/>
  <c r="L26"/>
  <c r="M26"/>
  <c r="N26"/>
  <c r="O26"/>
  <c r="F26"/>
  <c r="E27"/>
  <c r="P27" s="1"/>
  <c r="R59" l="1"/>
  <c r="Q59" s="1"/>
  <c r="AI150"/>
  <c r="AH150"/>
  <c r="AC150"/>
  <c r="W150"/>
  <c r="V150"/>
  <c r="Q150"/>
  <c r="K150"/>
  <c r="J150"/>
  <c r="E150"/>
  <c r="AI139"/>
  <c r="AI138" s="1"/>
  <c r="AH139"/>
  <c r="AN139" s="1"/>
  <c r="AN138" s="1"/>
  <c r="W139"/>
  <c r="W138" s="1"/>
  <c r="V139"/>
  <c r="V138" s="1"/>
  <c r="Q139"/>
  <c r="K139"/>
  <c r="K138" s="1"/>
  <c r="J139"/>
  <c r="J138" s="1"/>
  <c r="AM138"/>
  <c r="AL138"/>
  <c r="AK138"/>
  <c r="AJ138"/>
  <c r="AG138"/>
  <c r="AF138"/>
  <c r="AE138"/>
  <c r="AD138"/>
  <c r="AC138"/>
  <c r="AA138"/>
  <c r="Z138"/>
  <c r="Y138"/>
  <c r="X138"/>
  <c r="U138"/>
  <c r="T138"/>
  <c r="S138"/>
  <c r="R138"/>
  <c r="Q138"/>
  <c r="O138"/>
  <c r="N138"/>
  <c r="M138"/>
  <c r="L138"/>
  <c r="I138"/>
  <c r="H138"/>
  <c r="G138"/>
  <c r="F138"/>
  <c r="E138"/>
  <c r="AI137"/>
  <c r="AI136" s="1"/>
  <c r="AH137"/>
  <c r="AH136" s="1"/>
  <c r="AC137"/>
  <c r="W137"/>
  <c r="W136" s="1"/>
  <c r="V137"/>
  <c r="V136" s="1"/>
  <c r="U137"/>
  <c r="U136" s="1"/>
  <c r="T137"/>
  <c r="T136" s="1"/>
  <c r="S137"/>
  <c r="S136" s="1"/>
  <c r="R137"/>
  <c r="K137"/>
  <c r="K136" s="1"/>
  <c r="J137"/>
  <c r="J136" s="1"/>
  <c r="E137"/>
  <c r="AM136"/>
  <c r="AL136"/>
  <c r="AK136"/>
  <c r="AJ136"/>
  <c r="AG136"/>
  <c r="AF136"/>
  <c r="AF135" s="1"/>
  <c r="AE136"/>
  <c r="AD136"/>
  <c r="AA136"/>
  <c r="Z136"/>
  <c r="Y136"/>
  <c r="X136"/>
  <c r="O136"/>
  <c r="N136"/>
  <c r="M136"/>
  <c r="L136"/>
  <c r="I136"/>
  <c r="H136"/>
  <c r="G136"/>
  <c r="F136"/>
  <c r="AI130"/>
  <c r="AH130"/>
  <c r="AC130"/>
  <c r="AA130"/>
  <c r="V130" s="1"/>
  <c r="R130"/>
  <c r="Q130" s="1"/>
  <c r="K130"/>
  <c r="J130"/>
  <c r="AI129"/>
  <c r="AH129"/>
  <c r="AC129"/>
  <c r="W129"/>
  <c r="V129"/>
  <c r="R129"/>
  <c r="Q129" s="1"/>
  <c r="K129"/>
  <c r="J129"/>
  <c r="E129"/>
  <c r="AI128"/>
  <c r="AH128"/>
  <c r="AC128"/>
  <c r="W128"/>
  <c r="V128"/>
  <c r="R128"/>
  <c r="Q128" s="1"/>
  <c r="K128"/>
  <c r="J128"/>
  <c r="E128"/>
  <c r="AI127"/>
  <c r="AH127"/>
  <c r="AC127"/>
  <c r="W127"/>
  <c r="V127"/>
  <c r="R127"/>
  <c r="Q127" s="1"/>
  <c r="K127"/>
  <c r="J127"/>
  <c r="E127"/>
  <c r="AI126"/>
  <c r="AH126"/>
  <c r="AC126"/>
  <c r="W126"/>
  <c r="V126"/>
  <c r="R126"/>
  <c r="Q126" s="1"/>
  <c r="K126"/>
  <c r="J126"/>
  <c r="E126"/>
  <c r="AI125"/>
  <c r="AH125"/>
  <c r="AC125"/>
  <c r="W125"/>
  <c r="V125"/>
  <c r="R125"/>
  <c r="Q125" s="1"/>
  <c r="K125"/>
  <c r="J125"/>
  <c r="E125"/>
  <c r="AI124"/>
  <c r="AH124"/>
  <c r="AC124"/>
  <c r="W124"/>
  <c r="V124"/>
  <c r="R124"/>
  <c r="K124"/>
  <c r="J124"/>
  <c r="E124"/>
  <c r="AI123"/>
  <c r="AH123"/>
  <c r="AC123"/>
  <c r="W123"/>
  <c r="V123"/>
  <c r="R123"/>
  <c r="Q123" s="1"/>
  <c r="K123"/>
  <c r="J123"/>
  <c r="E123"/>
  <c r="AI122"/>
  <c r="AH122"/>
  <c r="AC122"/>
  <c r="W122"/>
  <c r="V122"/>
  <c r="R122"/>
  <c r="Q122" s="1"/>
  <c r="K122"/>
  <c r="J122"/>
  <c r="E122"/>
  <c r="AI121"/>
  <c r="AH121"/>
  <c r="AD121"/>
  <c r="AD115" s="1"/>
  <c r="O115"/>
  <c r="F115"/>
  <c r="AI120"/>
  <c r="AH120"/>
  <c r="AC120"/>
  <c r="W120"/>
  <c r="V120"/>
  <c r="R120"/>
  <c r="Q120" s="1"/>
  <c r="K120"/>
  <c r="J120"/>
  <c r="E120"/>
  <c r="AI119"/>
  <c r="AH119"/>
  <c r="AC119"/>
  <c r="W119"/>
  <c r="V119"/>
  <c r="R119"/>
  <c r="Q119" s="1"/>
  <c r="K119"/>
  <c r="J119"/>
  <c r="E119"/>
  <c r="AI118"/>
  <c r="AH118"/>
  <c r="AC118"/>
  <c r="W118"/>
  <c r="V118"/>
  <c r="R118"/>
  <c r="K118"/>
  <c r="J118"/>
  <c r="E118"/>
  <c r="AI117"/>
  <c r="AH117"/>
  <c r="AC117"/>
  <c r="W117"/>
  <c r="V117"/>
  <c r="R117"/>
  <c r="Q117" s="1"/>
  <c r="K117"/>
  <c r="J117"/>
  <c r="E117"/>
  <c r="AI116"/>
  <c r="AH116"/>
  <c r="AC116"/>
  <c r="W116"/>
  <c r="V116"/>
  <c r="R116"/>
  <c r="Q116" s="1"/>
  <c r="K116"/>
  <c r="J116"/>
  <c r="E116"/>
  <c r="AM115"/>
  <c r="AL115"/>
  <c r="AK115"/>
  <c r="AJ115"/>
  <c r="AG115"/>
  <c r="AF115"/>
  <c r="AE115"/>
  <c r="Z115"/>
  <c r="Y115"/>
  <c r="X115"/>
  <c r="U115"/>
  <c r="T115"/>
  <c r="S115"/>
  <c r="N115"/>
  <c r="M115"/>
  <c r="L115"/>
  <c r="I115"/>
  <c r="H115"/>
  <c r="G115"/>
  <c r="AI114"/>
  <c r="AI113" s="1"/>
  <c r="AH114"/>
  <c r="AH113" s="1"/>
  <c r="AC114"/>
  <c r="AC113" s="1"/>
  <c r="W114"/>
  <c r="W113" s="1"/>
  <c r="V114"/>
  <c r="V113" s="1"/>
  <c r="U114"/>
  <c r="U113" s="1"/>
  <c r="U112" s="1"/>
  <c r="T114"/>
  <c r="T113" s="1"/>
  <c r="S114"/>
  <c r="S113" s="1"/>
  <c r="R114"/>
  <c r="K114"/>
  <c r="K113" s="1"/>
  <c r="J114"/>
  <c r="J113" s="1"/>
  <c r="E114"/>
  <c r="AM113"/>
  <c r="AL113"/>
  <c r="AK113"/>
  <c r="AJ113"/>
  <c r="AG113"/>
  <c r="AF113"/>
  <c r="AE113"/>
  <c r="AD113"/>
  <c r="AA113"/>
  <c r="Z113"/>
  <c r="Y113"/>
  <c r="X113"/>
  <c r="O113"/>
  <c r="N113"/>
  <c r="M113"/>
  <c r="L113"/>
  <c r="I113"/>
  <c r="H113"/>
  <c r="G113"/>
  <c r="F113"/>
  <c r="AI111"/>
  <c r="AI110" s="1"/>
  <c r="AH111"/>
  <c r="AN111" s="1"/>
  <c r="AN110" s="1"/>
  <c r="AA111"/>
  <c r="V111" s="1"/>
  <c r="V110" s="1"/>
  <c r="U111"/>
  <c r="T111"/>
  <c r="S111"/>
  <c r="R111"/>
  <c r="K111"/>
  <c r="K110" s="1"/>
  <c r="J111"/>
  <c r="P111" s="1"/>
  <c r="P110" s="1"/>
  <c r="AM110"/>
  <c r="AL110"/>
  <c r="AK110"/>
  <c r="AJ110"/>
  <c r="Z110"/>
  <c r="Y110"/>
  <c r="X110"/>
  <c r="U110"/>
  <c r="T110"/>
  <c r="S110"/>
  <c r="R110"/>
  <c r="O110"/>
  <c r="N110"/>
  <c r="M110"/>
  <c r="L110"/>
  <c r="AI109"/>
  <c r="AI108" s="1"/>
  <c r="AH109"/>
  <c r="AH108" s="1"/>
  <c r="AC109"/>
  <c r="AA109"/>
  <c r="V109" s="1"/>
  <c r="V108" s="1"/>
  <c r="U109"/>
  <c r="U108" s="1"/>
  <c r="U107" s="1"/>
  <c r="T109"/>
  <c r="T108" s="1"/>
  <c r="T107" s="1"/>
  <c r="S109"/>
  <c r="S108" s="1"/>
  <c r="S107" s="1"/>
  <c r="R109"/>
  <c r="K109"/>
  <c r="K108" s="1"/>
  <c r="J109"/>
  <c r="J108" s="1"/>
  <c r="E109"/>
  <c r="AM108"/>
  <c r="AL108"/>
  <c r="AK108"/>
  <c r="AJ108"/>
  <c r="AG108"/>
  <c r="AG107" s="1"/>
  <c r="AF108"/>
  <c r="AF107" s="1"/>
  <c r="AE108"/>
  <c r="AE107" s="1"/>
  <c r="AD108"/>
  <c r="AD107" s="1"/>
  <c r="Z108"/>
  <c r="Y108"/>
  <c r="X108"/>
  <c r="O108"/>
  <c r="N108"/>
  <c r="M108"/>
  <c r="L108"/>
  <c r="L107" s="1"/>
  <c r="I108"/>
  <c r="I107" s="1"/>
  <c r="H108"/>
  <c r="H107" s="1"/>
  <c r="G108"/>
  <c r="G107" s="1"/>
  <c r="F108"/>
  <c r="F107" s="1"/>
  <c r="AI104"/>
  <c r="AH104"/>
  <c r="AC104"/>
  <c r="AA104"/>
  <c r="V104" s="1"/>
  <c r="U104"/>
  <c r="T104"/>
  <c r="S104"/>
  <c r="R104"/>
  <c r="K104"/>
  <c r="J104"/>
  <c r="E104"/>
  <c r="AI103"/>
  <c r="AH103"/>
  <c r="AC103"/>
  <c r="AA103"/>
  <c r="W103" s="1"/>
  <c r="U103"/>
  <c r="T103"/>
  <c r="S103"/>
  <c r="R103"/>
  <c r="K103"/>
  <c r="J103"/>
  <c r="E103"/>
  <c r="AI102"/>
  <c r="AH102"/>
  <c r="AC102"/>
  <c r="AA102"/>
  <c r="W102" s="1"/>
  <c r="Z102"/>
  <c r="Z100" s="1"/>
  <c r="Y102"/>
  <c r="Y100" s="1"/>
  <c r="X102"/>
  <c r="U102"/>
  <c r="T102"/>
  <c r="S102"/>
  <c r="R102"/>
  <c r="K102"/>
  <c r="J102"/>
  <c r="E102"/>
  <c r="AI101"/>
  <c r="AH101"/>
  <c r="AC101"/>
  <c r="AA101"/>
  <c r="V101" s="1"/>
  <c r="U101"/>
  <c r="T101"/>
  <c r="S101"/>
  <c r="R101"/>
  <c r="K101"/>
  <c r="J101"/>
  <c r="E101"/>
  <c r="AM100"/>
  <c r="AL100"/>
  <c r="AK100"/>
  <c r="AJ100"/>
  <c r="AG100"/>
  <c r="AF100"/>
  <c r="AE100"/>
  <c r="AD100"/>
  <c r="X100"/>
  <c r="O100"/>
  <c r="N100"/>
  <c r="M100"/>
  <c r="L100"/>
  <c r="I100"/>
  <c r="H100"/>
  <c r="G100"/>
  <c r="F100"/>
  <c r="AI99"/>
  <c r="AI98" s="1"/>
  <c r="AH99"/>
  <c r="AH98" s="1"/>
  <c r="AC99"/>
  <c r="AA99"/>
  <c r="AA98" s="1"/>
  <c r="Z99"/>
  <c r="Z98" s="1"/>
  <c r="Y99"/>
  <c r="Y98" s="1"/>
  <c r="X99"/>
  <c r="X98" s="1"/>
  <c r="W99"/>
  <c r="W98" s="1"/>
  <c r="U99"/>
  <c r="U98" s="1"/>
  <c r="T99"/>
  <c r="T98" s="1"/>
  <c r="S99"/>
  <c r="S98" s="1"/>
  <c r="R99"/>
  <c r="K99"/>
  <c r="K98" s="1"/>
  <c r="J99"/>
  <c r="J98" s="1"/>
  <c r="E99"/>
  <c r="E98" s="1"/>
  <c r="AM98"/>
  <c r="AL98"/>
  <c r="AK98"/>
  <c r="AJ98"/>
  <c r="AG98"/>
  <c r="AF98"/>
  <c r="AE98"/>
  <c r="AD98"/>
  <c r="O98"/>
  <c r="N98"/>
  <c r="M98"/>
  <c r="L98"/>
  <c r="I98"/>
  <c r="H98"/>
  <c r="G98"/>
  <c r="F98"/>
  <c r="AI97"/>
  <c r="AI96" s="1"/>
  <c r="AH97"/>
  <c r="AH96" s="1"/>
  <c r="AC97"/>
  <c r="AA97"/>
  <c r="U97"/>
  <c r="U96" s="1"/>
  <c r="T97"/>
  <c r="T96" s="1"/>
  <c r="S97"/>
  <c r="S96" s="1"/>
  <c r="R97"/>
  <c r="K97"/>
  <c r="K96" s="1"/>
  <c r="J97"/>
  <c r="J96" s="1"/>
  <c r="E97"/>
  <c r="AM96"/>
  <c r="AL96"/>
  <c r="AK96"/>
  <c r="AJ96"/>
  <c r="AG96"/>
  <c r="AF96"/>
  <c r="AE96"/>
  <c r="AD96"/>
  <c r="Z96"/>
  <c r="Y96"/>
  <c r="X96"/>
  <c r="O96"/>
  <c r="N96"/>
  <c r="N95" s="1"/>
  <c r="M96"/>
  <c r="L96"/>
  <c r="L95" s="1"/>
  <c r="I96"/>
  <c r="H96"/>
  <c r="G96"/>
  <c r="F96"/>
  <c r="E96"/>
  <c r="AC91"/>
  <c r="AN91" s="1"/>
  <c r="W91"/>
  <c r="U91"/>
  <c r="T91"/>
  <c r="T90" s="1"/>
  <c r="S91"/>
  <c r="S90" s="1"/>
  <c r="R91"/>
  <c r="E91"/>
  <c r="P91" s="1"/>
  <c r="AD90"/>
  <c r="AC90" s="1"/>
  <c r="AN90" s="1"/>
  <c r="W90"/>
  <c r="V90"/>
  <c r="U90"/>
  <c r="R90"/>
  <c r="E90"/>
  <c r="AI89"/>
  <c r="AI88" s="1"/>
  <c r="AI87" s="1"/>
  <c r="AC89"/>
  <c r="AN89" s="1"/>
  <c r="AN88" s="1"/>
  <c r="W89"/>
  <c r="W88" s="1"/>
  <c r="U89"/>
  <c r="U88" s="1"/>
  <c r="T89"/>
  <c r="T88" s="1"/>
  <c r="S89"/>
  <c r="S88" s="1"/>
  <c r="R89"/>
  <c r="R88" s="1"/>
  <c r="K89"/>
  <c r="E89"/>
  <c r="P89" s="1"/>
  <c r="P88" s="1"/>
  <c r="AM88"/>
  <c r="AM87" s="1"/>
  <c r="AL88"/>
  <c r="AL87" s="1"/>
  <c r="AK88"/>
  <c r="AJ88"/>
  <c r="AH88"/>
  <c r="AH87" s="1"/>
  <c r="AG88"/>
  <c r="AG87" s="1"/>
  <c r="AF88"/>
  <c r="AF87" s="1"/>
  <c r="AE88"/>
  <c r="AE87" s="1"/>
  <c r="AD88"/>
  <c r="AA88"/>
  <c r="AA87" s="1"/>
  <c r="Z88"/>
  <c r="Y88"/>
  <c r="X88"/>
  <c r="V88"/>
  <c r="V87" s="1"/>
  <c r="O88"/>
  <c r="O87" s="1"/>
  <c r="N88"/>
  <c r="N87" s="1"/>
  <c r="M88"/>
  <c r="M87" s="1"/>
  <c r="L88"/>
  <c r="L87" s="1"/>
  <c r="K88"/>
  <c r="K87" s="1"/>
  <c r="J88"/>
  <c r="J87" s="1"/>
  <c r="I88"/>
  <c r="I87" s="1"/>
  <c r="H88"/>
  <c r="H87" s="1"/>
  <c r="G88"/>
  <c r="G87" s="1"/>
  <c r="F88"/>
  <c r="AK87"/>
  <c r="AJ87"/>
  <c r="Z87"/>
  <c r="Y87"/>
  <c r="X87"/>
  <c r="AI84"/>
  <c r="AH84"/>
  <c r="AC84"/>
  <c r="W84"/>
  <c r="V84"/>
  <c r="U84"/>
  <c r="T84"/>
  <c r="S84"/>
  <c r="R84"/>
  <c r="K84"/>
  <c r="J84"/>
  <c r="E84"/>
  <c r="AI83"/>
  <c r="AH83"/>
  <c r="AC83"/>
  <c r="AA83"/>
  <c r="Z83"/>
  <c r="Z80" s="1"/>
  <c r="Y83"/>
  <c r="Y80" s="1"/>
  <c r="X83"/>
  <c r="W83"/>
  <c r="U83"/>
  <c r="T83"/>
  <c r="S83"/>
  <c r="R83"/>
  <c r="K83"/>
  <c r="J83"/>
  <c r="E83"/>
  <c r="AI82"/>
  <c r="AH82"/>
  <c r="AC82"/>
  <c r="W82"/>
  <c r="V82"/>
  <c r="U82"/>
  <c r="T82"/>
  <c r="S82"/>
  <c r="R82"/>
  <c r="K82"/>
  <c r="J82"/>
  <c r="E82"/>
  <c r="AI81"/>
  <c r="AH81"/>
  <c r="AC81"/>
  <c r="W81"/>
  <c r="V81"/>
  <c r="U81"/>
  <c r="T81"/>
  <c r="S81"/>
  <c r="R81"/>
  <c r="K81"/>
  <c r="J81"/>
  <c r="E81"/>
  <c r="AM80"/>
  <c r="AL80"/>
  <c r="AK80"/>
  <c r="AJ80"/>
  <c r="AG80"/>
  <c r="AF80"/>
  <c r="AE80"/>
  <c r="AD80"/>
  <c r="AA80"/>
  <c r="O80"/>
  <c r="N80"/>
  <c r="M80"/>
  <c r="L80"/>
  <c r="I80"/>
  <c r="H80"/>
  <c r="G80"/>
  <c r="F80"/>
  <c r="AI77"/>
  <c r="AH77"/>
  <c r="AC77"/>
  <c r="AA77"/>
  <c r="W77" s="1"/>
  <c r="Z77"/>
  <c r="Y77"/>
  <c r="X77"/>
  <c r="U77"/>
  <c r="T77"/>
  <c r="S77"/>
  <c r="R77"/>
  <c r="K77"/>
  <c r="J77"/>
  <c r="E77"/>
  <c r="AI76"/>
  <c r="AH76"/>
  <c r="AC76"/>
  <c r="AA76"/>
  <c r="W76" s="1"/>
  <c r="Z76"/>
  <c r="Y76"/>
  <c r="X76"/>
  <c r="U76"/>
  <c r="T76"/>
  <c r="S76"/>
  <c r="R76"/>
  <c r="K76"/>
  <c r="J76"/>
  <c r="E76"/>
  <c r="AI75"/>
  <c r="AH75"/>
  <c r="AC75"/>
  <c r="W75"/>
  <c r="V75"/>
  <c r="U75"/>
  <c r="T75"/>
  <c r="S75"/>
  <c r="R75"/>
  <c r="K75"/>
  <c r="J75"/>
  <c r="E75"/>
  <c r="AI74"/>
  <c r="AH74"/>
  <c r="AC74"/>
  <c r="W74"/>
  <c r="V74"/>
  <c r="U74"/>
  <c r="T74"/>
  <c r="S74"/>
  <c r="R74"/>
  <c r="K74"/>
  <c r="J74"/>
  <c r="E74"/>
  <c r="AI73"/>
  <c r="AH73"/>
  <c r="AC73"/>
  <c r="W73"/>
  <c r="V73"/>
  <c r="U73"/>
  <c r="T73"/>
  <c r="S73"/>
  <c r="R73"/>
  <c r="K73"/>
  <c r="J73"/>
  <c r="E73"/>
  <c r="AI72"/>
  <c r="AH72"/>
  <c r="AC72"/>
  <c r="W72"/>
  <c r="V72"/>
  <c r="U72"/>
  <c r="T72"/>
  <c r="S72"/>
  <c r="R72"/>
  <c r="K72"/>
  <c r="J72"/>
  <c r="E72"/>
  <c r="AI71"/>
  <c r="AH71"/>
  <c r="AC71"/>
  <c r="W71"/>
  <c r="V71"/>
  <c r="U71"/>
  <c r="T71"/>
  <c r="S71"/>
  <c r="R71"/>
  <c r="K71"/>
  <c r="J71"/>
  <c r="E71"/>
  <c r="AI70"/>
  <c r="AH70"/>
  <c r="AC70"/>
  <c r="W70"/>
  <c r="W69" s="1"/>
  <c r="V70"/>
  <c r="V69" s="1"/>
  <c r="U70"/>
  <c r="U69" s="1"/>
  <c r="T70"/>
  <c r="T69" s="1"/>
  <c r="S70"/>
  <c r="R70"/>
  <c r="K70"/>
  <c r="K69" s="1"/>
  <c r="J70"/>
  <c r="J69" s="1"/>
  <c r="E70"/>
  <c r="E69" s="1"/>
  <c r="AM69"/>
  <c r="AL69"/>
  <c r="AK69"/>
  <c r="AJ69"/>
  <c r="AI69"/>
  <c r="AH69"/>
  <c r="AG69"/>
  <c r="AF69"/>
  <c r="AE69"/>
  <c r="AD69"/>
  <c r="AA69"/>
  <c r="Z69"/>
  <c r="Y69"/>
  <c r="X69"/>
  <c r="O69"/>
  <c r="N69"/>
  <c r="M69"/>
  <c r="L69"/>
  <c r="I69"/>
  <c r="H69"/>
  <c r="G69"/>
  <c r="F69"/>
  <c r="AI68"/>
  <c r="AH68"/>
  <c r="AC68"/>
  <c r="W68"/>
  <c r="V68"/>
  <c r="T68"/>
  <c r="S68"/>
  <c r="R68"/>
  <c r="Q68" s="1"/>
  <c r="K68"/>
  <c r="J68"/>
  <c r="E68"/>
  <c r="AI67"/>
  <c r="AH67"/>
  <c r="AC67"/>
  <c r="AA67"/>
  <c r="AA66" s="1"/>
  <c r="Z67"/>
  <c r="Z66" s="1"/>
  <c r="Y67"/>
  <c r="Y66" s="1"/>
  <c r="X67"/>
  <c r="X66" s="1"/>
  <c r="W67"/>
  <c r="T67"/>
  <c r="S67"/>
  <c r="R67"/>
  <c r="Q67" s="1"/>
  <c r="K67"/>
  <c r="J67"/>
  <c r="E67"/>
  <c r="AM66"/>
  <c r="AL66"/>
  <c r="AK66"/>
  <c r="AJ66"/>
  <c r="AG66"/>
  <c r="AF66"/>
  <c r="AE66"/>
  <c r="AD66"/>
  <c r="U66"/>
  <c r="O66"/>
  <c r="N66"/>
  <c r="M66"/>
  <c r="L66"/>
  <c r="I66"/>
  <c r="H66"/>
  <c r="G66"/>
  <c r="F66"/>
  <c r="AI65"/>
  <c r="AH65"/>
  <c r="AC65"/>
  <c r="AA65"/>
  <c r="Z65"/>
  <c r="Y65"/>
  <c r="X65"/>
  <c r="W65"/>
  <c r="T65"/>
  <c r="S65"/>
  <c r="R65"/>
  <c r="Q65" s="1"/>
  <c r="K65"/>
  <c r="J65"/>
  <c r="E65"/>
  <c r="AI63"/>
  <c r="AI62" s="1"/>
  <c r="AH63"/>
  <c r="AH62" s="1"/>
  <c r="AC63"/>
  <c r="AC62" s="1"/>
  <c r="W63"/>
  <c r="V63"/>
  <c r="V62" s="1"/>
  <c r="T63"/>
  <c r="S63"/>
  <c r="R63"/>
  <c r="Q63" s="1"/>
  <c r="K63"/>
  <c r="J63"/>
  <c r="E63"/>
  <c r="AM62"/>
  <c r="AL62"/>
  <c r="AK62"/>
  <c r="AJ62"/>
  <c r="AG62"/>
  <c r="AF62"/>
  <c r="AE62"/>
  <c r="AD62"/>
  <c r="AA62"/>
  <c r="Z62"/>
  <c r="Y62"/>
  <c r="X62"/>
  <c r="W62"/>
  <c r="U62"/>
  <c r="T62"/>
  <c r="S62"/>
  <c r="R62"/>
  <c r="O62"/>
  <c r="N62"/>
  <c r="M62"/>
  <c r="L62"/>
  <c r="K62"/>
  <c r="J62"/>
  <c r="I62"/>
  <c r="H62"/>
  <c r="G62"/>
  <c r="F62"/>
  <c r="E62"/>
  <c r="AI60"/>
  <c r="AH60"/>
  <c r="AC60"/>
  <c r="W60"/>
  <c r="V60"/>
  <c r="Q60"/>
  <c r="K60"/>
  <c r="J60"/>
  <c r="E60"/>
  <c r="AI59"/>
  <c r="AH59"/>
  <c r="AC59"/>
  <c r="W59"/>
  <c r="V59"/>
  <c r="K59"/>
  <c r="J59"/>
  <c r="E59"/>
  <c r="AI58"/>
  <c r="AH58"/>
  <c r="AC58"/>
  <c r="W58"/>
  <c r="V58"/>
  <c r="T58"/>
  <c r="S58"/>
  <c r="R58"/>
  <c r="Q58" s="1"/>
  <c r="K58"/>
  <c r="J58"/>
  <c r="E58"/>
  <c r="AH57"/>
  <c r="AC57"/>
  <c r="AA57"/>
  <c r="V57" s="1"/>
  <c r="T57"/>
  <c r="S57"/>
  <c r="R57"/>
  <c r="Q57" s="1"/>
  <c r="J57"/>
  <c r="AI54"/>
  <c r="AH54"/>
  <c r="AC54"/>
  <c r="W54"/>
  <c r="V54"/>
  <c r="T54"/>
  <c r="S54"/>
  <c r="R54"/>
  <c r="Q54" s="1"/>
  <c r="K54"/>
  <c r="J54"/>
  <c r="E54"/>
  <c r="AI53"/>
  <c r="AH53"/>
  <c r="AC53"/>
  <c r="W53"/>
  <c r="V53"/>
  <c r="T53"/>
  <c r="S53"/>
  <c r="R53"/>
  <c r="Q53" s="1"/>
  <c r="K53"/>
  <c r="J53"/>
  <c r="E53"/>
  <c r="AM52"/>
  <c r="AL52"/>
  <c r="AK52"/>
  <c r="AJ52"/>
  <c r="AG52"/>
  <c r="AF52"/>
  <c r="AE52"/>
  <c r="AD52"/>
  <c r="Z52"/>
  <c r="Y52"/>
  <c r="X52"/>
  <c r="U52"/>
  <c r="AI51"/>
  <c r="AH51"/>
  <c r="AC51"/>
  <c r="W51"/>
  <c r="V51"/>
  <c r="R51"/>
  <c r="Q51" s="1"/>
  <c r="K51"/>
  <c r="J51"/>
  <c r="E51"/>
  <c r="AI50"/>
  <c r="AH50"/>
  <c r="AC50"/>
  <c r="W50"/>
  <c r="V50"/>
  <c r="R50"/>
  <c r="Q50" s="1"/>
  <c r="K50"/>
  <c r="J50"/>
  <c r="E50"/>
  <c r="AI48"/>
  <c r="AH48"/>
  <c r="AC48"/>
  <c r="AA48"/>
  <c r="V48" s="1"/>
  <c r="R48"/>
  <c r="Q48" s="1"/>
  <c r="K48"/>
  <c r="J48"/>
  <c r="E48"/>
  <c r="AI46"/>
  <c r="AH46"/>
  <c r="AC46"/>
  <c r="W46"/>
  <c r="V46"/>
  <c r="R46"/>
  <c r="Q46" s="1"/>
  <c r="K46"/>
  <c r="J46"/>
  <c r="E46"/>
  <c r="AI45"/>
  <c r="AH45"/>
  <c r="AC45"/>
  <c r="W45"/>
  <c r="V45"/>
  <c r="R45"/>
  <c r="Q45" s="1"/>
  <c r="K45"/>
  <c r="J45"/>
  <c r="E45"/>
  <c r="AI44"/>
  <c r="AH44"/>
  <c r="AC44"/>
  <c r="AA44"/>
  <c r="V44" s="1"/>
  <c r="R44"/>
  <c r="K44"/>
  <c r="J44"/>
  <c r="E44"/>
  <c r="AH41"/>
  <c r="AC41"/>
  <c r="V41"/>
  <c r="Q41"/>
  <c r="K41"/>
  <c r="J41"/>
  <c r="E41"/>
  <c r="K40"/>
  <c r="J40"/>
  <c r="P40" s="1"/>
  <c r="AI36"/>
  <c r="AH36"/>
  <c r="AC36"/>
  <c r="W36"/>
  <c r="V36"/>
  <c r="J36"/>
  <c r="E36"/>
  <c r="AM35"/>
  <c r="AL35"/>
  <c r="AK35"/>
  <c r="AJ35"/>
  <c r="AG35"/>
  <c r="AF35"/>
  <c r="AE35"/>
  <c r="AD35"/>
  <c r="Z35"/>
  <c r="Y35"/>
  <c r="X35"/>
  <c r="T35"/>
  <c r="S35"/>
  <c r="AI34"/>
  <c r="AH34"/>
  <c r="AC34"/>
  <c r="AA34"/>
  <c r="V34" s="1"/>
  <c r="Q34"/>
  <c r="K34"/>
  <c r="J34"/>
  <c r="E34"/>
  <c r="AI33"/>
  <c r="AH33"/>
  <c r="AC33"/>
  <c r="W33"/>
  <c r="V33"/>
  <c r="U33"/>
  <c r="Q33" s="1"/>
  <c r="K33"/>
  <c r="J33"/>
  <c r="E33"/>
  <c r="AI32"/>
  <c r="AH32"/>
  <c r="AC32"/>
  <c r="AA32"/>
  <c r="W32" s="1"/>
  <c r="U32"/>
  <c r="Q32" s="1"/>
  <c r="K32"/>
  <c r="J32"/>
  <c r="E32"/>
  <c r="AI30"/>
  <c r="AH30"/>
  <c r="AC30"/>
  <c r="AA30"/>
  <c r="W30" s="1"/>
  <c r="R30"/>
  <c r="Q30" s="1"/>
  <c r="K30"/>
  <c r="J30"/>
  <c r="J29" s="1"/>
  <c r="E30"/>
  <c r="AM29"/>
  <c r="AL29"/>
  <c r="AK29"/>
  <c r="AJ29"/>
  <c r="AG29"/>
  <c r="AF29"/>
  <c r="AE29"/>
  <c r="AD29"/>
  <c r="Z29"/>
  <c r="Y29"/>
  <c r="X29"/>
  <c r="T29"/>
  <c r="S29"/>
  <c r="I29"/>
  <c r="H29"/>
  <c r="G29"/>
  <c r="F29"/>
  <c r="AI28"/>
  <c r="AI26" s="1"/>
  <c r="AH28"/>
  <c r="AH26" s="1"/>
  <c r="AC28"/>
  <c r="AC26" s="1"/>
  <c r="AA28"/>
  <c r="AA26" s="1"/>
  <c r="Z28"/>
  <c r="Z26" s="1"/>
  <c r="Y28"/>
  <c r="Y26" s="1"/>
  <c r="X28"/>
  <c r="T28"/>
  <c r="T26" s="1"/>
  <c r="S28"/>
  <c r="S26" s="1"/>
  <c r="R28"/>
  <c r="R26" s="1"/>
  <c r="K28"/>
  <c r="K26" s="1"/>
  <c r="J28"/>
  <c r="J26" s="1"/>
  <c r="E28"/>
  <c r="E26" s="1"/>
  <c r="AM26"/>
  <c r="AL26"/>
  <c r="AK26"/>
  <c r="AJ26"/>
  <c r="AG26"/>
  <c r="AF26"/>
  <c r="AE26"/>
  <c r="AD26"/>
  <c r="X26"/>
  <c r="U26"/>
  <c r="AI25"/>
  <c r="AH25"/>
  <c r="AC25"/>
  <c r="W25"/>
  <c r="V25"/>
  <c r="R25"/>
  <c r="K25"/>
  <c r="J25"/>
  <c r="E25"/>
  <c r="AI24"/>
  <c r="AH24"/>
  <c r="AC24"/>
  <c r="W24"/>
  <c r="V24"/>
  <c r="R24"/>
  <c r="Q24" s="1"/>
  <c r="K24"/>
  <c r="J24"/>
  <c r="E24"/>
  <c r="AI23"/>
  <c r="AH23"/>
  <c r="AC23"/>
  <c r="W23"/>
  <c r="V23"/>
  <c r="R23"/>
  <c r="Q23" s="1"/>
  <c r="K23"/>
  <c r="J23"/>
  <c r="E23"/>
  <c r="AI22"/>
  <c r="AH22"/>
  <c r="AC22"/>
  <c r="W22"/>
  <c r="V22"/>
  <c r="R22"/>
  <c r="Q22" s="1"/>
  <c r="K22"/>
  <c r="J22"/>
  <c r="E22"/>
  <c r="AI21"/>
  <c r="AH21"/>
  <c r="AC21"/>
  <c r="AA21"/>
  <c r="W21" s="1"/>
  <c r="R21"/>
  <c r="Q21" s="1"/>
  <c r="K21"/>
  <c r="J21"/>
  <c r="E21"/>
  <c r="AM20"/>
  <c r="AL20"/>
  <c r="AK20"/>
  <c r="AJ20"/>
  <c r="AG20"/>
  <c r="AF20"/>
  <c r="AE20"/>
  <c r="AD20"/>
  <c r="Z20"/>
  <c r="Y20"/>
  <c r="X20"/>
  <c r="U20"/>
  <c r="T20"/>
  <c r="S20"/>
  <c r="O20"/>
  <c r="N20"/>
  <c r="M20"/>
  <c r="L20"/>
  <c r="I20"/>
  <c r="H20"/>
  <c r="G20"/>
  <c r="F20"/>
  <c r="AI19"/>
  <c r="AI18" s="1"/>
  <c r="AH19"/>
  <c r="AH18" s="1"/>
  <c r="AC19"/>
  <c r="AA19"/>
  <c r="V19" s="1"/>
  <c r="V18" s="1"/>
  <c r="U19"/>
  <c r="U18" s="1"/>
  <c r="T19"/>
  <c r="T18" s="1"/>
  <c r="S19"/>
  <c r="S18" s="1"/>
  <c r="R19"/>
  <c r="R18" s="1"/>
  <c r="K19"/>
  <c r="K18" s="1"/>
  <c r="J19"/>
  <c r="J18" s="1"/>
  <c r="E19"/>
  <c r="AM18"/>
  <c r="AL18"/>
  <c r="AK18"/>
  <c r="AJ18"/>
  <c r="AG18"/>
  <c r="AF18"/>
  <c r="AE18"/>
  <c r="AD18"/>
  <c r="Z18"/>
  <c r="Y18"/>
  <c r="X18"/>
  <c r="O18"/>
  <c r="N18"/>
  <c r="M18"/>
  <c r="L18"/>
  <c r="I18"/>
  <c r="H18"/>
  <c r="G18"/>
  <c r="F18"/>
  <c r="W28" l="1"/>
  <c r="W26" s="1"/>
  <c r="K35"/>
  <c r="O95"/>
  <c r="X135"/>
  <c r="J35"/>
  <c r="AD64"/>
  <c r="AL64"/>
  <c r="AG64"/>
  <c r="M95"/>
  <c r="M112"/>
  <c r="L112"/>
  <c r="S87"/>
  <c r="U87"/>
  <c r="T87"/>
  <c r="E52"/>
  <c r="J52"/>
  <c r="K52"/>
  <c r="E35"/>
  <c r="AA20"/>
  <c r="AD87"/>
  <c r="AN99"/>
  <c r="AN98" s="1"/>
  <c r="P101"/>
  <c r="AJ112"/>
  <c r="AB116"/>
  <c r="AB120"/>
  <c r="AB128"/>
  <c r="AK135"/>
  <c r="T135"/>
  <c r="L135"/>
  <c r="AK64"/>
  <c r="AM64"/>
  <c r="AM61" s="1"/>
  <c r="AN81"/>
  <c r="AN82"/>
  <c r="W87"/>
  <c r="Q91"/>
  <c r="AB91" s="1"/>
  <c r="AF95"/>
  <c r="AL95"/>
  <c r="AC98"/>
  <c r="Q99"/>
  <c r="Q98" s="1"/>
  <c r="AN109"/>
  <c r="AN108" s="1"/>
  <c r="G112"/>
  <c r="AG112"/>
  <c r="N112"/>
  <c r="W130"/>
  <c r="W80"/>
  <c r="AB22"/>
  <c r="V21"/>
  <c r="AB21" s="1"/>
  <c r="Q28"/>
  <c r="Q26" s="1"/>
  <c r="AN34"/>
  <c r="AC69"/>
  <c r="P81"/>
  <c r="V83"/>
  <c r="V80" s="1"/>
  <c r="AE112"/>
  <c r="AL61"/>
  <c r="Q109"/>
  <c r="AB109" s="1"/>
  <c r="AB108" s="1"/>
  <c r="AF112"/>
  <c r="AL112"/>
  <c r="R121"/>
  <c r="Q121" s="1"/>
  <c r="P126"/>
  <c r="E18"/>
  <c r="P63"/>
  <c r="P62" s="1"/>
  <c r="V65"/>
  <c r="AB65" s="1"/>
  <c r="M64"/>
  <c r="M61" s="1"/>
  <c r="Q97"/>
  <c r="Q96" s="1"/>
  <c r="R108"/>
  <c r="R107" s="1"/>
  <c r="X112"/>
  <c r="Z112"/>
  <c r="P116"/>
  <c r="AB117"/>
  <c r="AB125"/>
  <c r="AN126"/>
  <c r="P128"/>
  <c r="AB129"/>
  <c r="I64"/>
  <c r="I61" s="1"/>
  <c r="AE64"/>
  <c r="AN70"/>
  <c r="AN71"/>
  <c r="AN72"/>
  <c r="AN73"/>
  <c r="AN74"/>
  <c r="AN75"/>
  <c r="Q83"/>
  <c r="E88"/>
  <c r="AK95"/>
  <c r="R98"/>
  <c r="AN104"/>
  <c r="N107"/>
  <c r="Y107"/>
  <c r="AJ107"/>
  <c r="AK112"/>
  <c r="T112"/>
  <c r="P125"/>
  <c r="AB126"/>
  <c r="AN127"/>
  <c r="AJ135"/>
  <c r="AJ17"/>
  <c r="Q89"/>
  <c r="Q88" s="1"/>
  <c r="V102"/>
  <c r="I112"/>
  <c r="AM112"/>
  <c r="AN116"/>
  <c r="AN137"/>
  <c r="AN136" s="1"/>
  <c r="AA35"/>
  <c r="AH66"/>
  <c r="AH64" s="1"/>
  <c r="AC80"/>
  <c r="R96"/>
  <c r="F95"/>
  <c r="AJ95"/>
  <c r="AK107"/>
  <c r="Q137"/>
  <c r="AB137" s="1"/>
  <c r="AB136" s="1"/>
  <c r="X95"/>
  <c r="X17"/>
  <c r="AN30"/>
  <c r="AB34"/>
  <c r="AG61"/>
  <c r="AD61"/>
  <c r="S80"/>
  <c r="I95"/>
  <c r="W101"/>
  <c r="P109"/>
  <c r="P108" s="1"/>
  <c r="P107" s="1"/>
  <c r="J110"/>
  <c r="J107" s="1"/>
  <c r="O107"/>
  <c r="AH110"/>
  <c r="AH107" s="1"/>
  <c r="F112"/>
  <c r="AN114"/>
  <c r="AN113" s="1"/>
  <c r="H112"/>
  <c r="AN119"/>
  <c r="E121"/>
  <c r="AD112"/>
  <c r="P123"/>
  <c r="Q124"/>
  <c r="AB124" s="1"/>
  <c r="AN124"/>
  <c r="U135"/>
  <c r="P137"/>
  <c r="P136" s="1"/>
  <c r="I135"/>
  <c r="AN107"/>
  <c r="AC18"/>
  <c r="AH80"/>
  <c r="AD95"/>
  <c r="AC108"/>
  <c r="AC107" s="1"/>
  <c r="S112"/>
  <c r="Y112"/>
  <c r="O112"/>
  <c r="AC136"/>
  <c r="AC135" s="1"/>
  <c r="M135"/>
  <c r="AG135"/>
  <c r="Q18"/>
  <c r="Q19"/>
  <c r="AB19" s="1"/>
  <c r="AB18" s="1"/>
  <c r="Y17"/>
  <c r="P19"/>
  <c r="P18" s="1"/>
  <c r="V28"/>
  <c r="V26" s="1"/>
  <c r="AB45"/>
  <c r="AN46"/>
  <c r="AN48"/>
  <c r="X64"/>
  <c r="X80"/>
  <c r="AI80"/>
  <c r="R87"/>
  <c r="Q101"/>
  <c r="AB101" s="1"/>
  <c r="Y95"/>
  <c r="Q104"/>
  <c r="AB104" s="1"/>
  <c r="W104"/>
  <c r="X107"/>
  <c r="H135"/>
  <c r="Y135"/>
  <c r="Y64"/>
  <c r="Y61" s="1"/>
  <c r="U64"/>
  <c r="P83"/>
  <c r="AN77"/>
  <c r="P82"/>
  <c r="AB41"/>
  <c r="Q70"/>
  <c r="AB70" s="1"/>
  <c r="Q71"/>
  <c r="AB71" s="1"/>
  <c r="Q72"/>
  <c r="AB72" s="1"/>
  <c r="Q73"/>
  <c r="AB73" s="1"/>
  <c r="Q74"/>
  <c r="AB74" s="1"/>
  <c r="Q75"/>
  <c r="AB75" s="1"/>
  <c r="Q76"/>
  <c r="V77"/>
  <c r="Z64"/>
  <c r="Z61" s="1"/>
  <c r="AN44"/>
  <c r="S69"/>
  <c r="V76"/>
  <c r="AN76"/>
  <c r="J80"/>
  <c r="Q82"/>
  <c r="AB82" s="1"/>
  <c r="E80"/>
  <c r="AB50"/>
  <c r="K80"/>
  <c r="AN58"/>
  <c r="AN59"/>
  <c r="E66"/>
  <c r="E64" s="1"/>
  <c r="S66"/>
  <c r="AN68"/>
  <c r="Q77"/>
  <c r="T80"/>
  <c r="G64"/>
  <c r="G61" s="1"/>
  <c r="R69"/>
  <c r="Q84"/>
  <c r="AB84" s="1"/>
  <c r="AN53"/>
  <c r="U80"/>
  <c r="K100"/>
  <c r="K95" s="1"/>
  <c r="AN102"/>
  <c r="Q114"/>
  <c r="Q113" s="1"/>
  <c r="P122"/>
  <c r="P130"/>
  <c r="AN45"/>
  <c r="AC66"/>
  <c r="P68"/>
  <c r="T66"/>
  <c r="T64" s="1"/>
  <c r="V103"/>
  <c r="T100"/>
  <c r="T95" s="1"/>
  <c r="P114"/>
  <c r="P113" s="1"/>
  <c r="P118"/>
  <c r="P119"/>
  <c r="AN120"/>
  <c r="AN122"/>
  <c r="P124"/>
  <c r="P129"/>
  <c r="AN130"/>
  <c r="W66"/>
  <c r="W64" s="1"/>
  <c r="Q81"/>
  <c r="AN57"/>
  <c r="AB60"/>
  <c r="P65"/>
  <c r="P67"/>
  <c r="P77"/>
  <c r="P99"/>
  <c r="P98" s="1"/>
  <c r="AN118"/>
  <c r="P120"/>
  <c r="AB122"/>
  <c r="AN123"/>
  <c r="P127"/>
  <c r="AN128"/>
  <c r="R52"/>
  <c r="AB150"/>
  <c r="AB139"/>
  <c r="AB138" s="1"/>
  <c r="K29"/>
  <c r="AN36"/>
  <c r="AN51"/>
  <c r="AC52"/>
  <c r="AN54"/>
  <c r="V52"/>
  <c r="AN60"/>
  <c r="AI20"/>
  <c r="AN22"/>
  <c r="P45"/>
  <c r="P32"/>
  <c r="P36"/>
  <c r="P46"/>
  <c r="P50"/>
  <c r="Q62"/>
  <c r="AB63"/>
  <c r="AB62" s="1"/>
  <c r="AK61"/>
  <c r="I17"/>
  <c r="AG17"/>
  <c r="G17"/>
  <c r="Z17"/>
  <c r="K20"/>
  <c r="AI29"/>
  <c r="AN50"/>
  <c r="AI52"/>
  <c r="AB54"/>
  <c r="N64"/>
  <c r="N61" s="1"/>
  <c r="AE61"/>
  <c r="AN67"/>
  <c r="K66"/>
  <c r="K64" s="1"/>
  <c r="AC96"/>
  <c r="AN97"/>
  <c r="AN96" s="1"/>
  <c r="AF17"/>
  <c r="AM17"/>
  <c r="V32"/>
  <c r="AB32" s="1"/>
  <c r="AH29"/>
  <c r="AB48"/>
  <c r="AB51"/>
  <c r="AH52"/>
  <c r="W52"/>
  <c r="S52"/>
  <c r="S17" s="1"/>
  <c r="AB58"/>
  <c r="AN65"/>
  <c r="F64"/>
  <c r="F61" s="1"/>
  <c r="J66"/>
  <c r="J64" s="1"/>
  <c r="O64"/>
  <c r="O61" s="1"/>
  <c r="AI66"/>
  <c r="AI64" s="1"/>
  <c r="AB68"/>
  <c r="H64"/>
  <c r="H61" s="1"/>
  <c r="R80"/>
  <c r="P84"/>
  <c r="H95"/>
  <c r="Q136"/>
  <c r="P23"/>
  <c r="AE17"/>
  <c r="AK17"/>
  <c r="AN28"/>
  <c r="AN26" s="1"/>
  <c r="P30"/>
  <c r="AB33"/>
  <c r="P41"/>
  <c r="P48"/>
  <c r="P53"/>
  <c r="T52"/>
  <c r="T17" s="1"/>
  <c r="P59"/>
  <c r="R66"/>
  <c r="P70"/>
  <c r="P71"/>
  <c r="P72"/>
  <c r="P73"/>
  <c r="P74"/>
  <c r="P75"/>
  <c r="P76"/>
  <c r="AN83"/>
  <c r="AN84"/>
  <c r="L64"/>
  <c r="L61" s="1"/>
  <c r="AF64"/>
  <c r="AF61" s="1"/>
  <c r="AJ64"/>
  <c r="AJ61" s="1"/>
  <c r="G95"/>
  <c r="AE95"/>
  <c r="AM95"/>
  <c r="V99"/>
  <c r="V98" s="1"/>
  <c r="S100"/>
  <c r="S95" s="1"/>
  <c r="U100"/>
  <c r="U95" s="1"/>
  <c r="AI107"/>
  <c r="M107"/>
  <c r="AB111"/>
  <c r="AB110" s="1"/>
  <c r="AI115"/>
  <c r="AI112" s="1"/>
  <c r="J115"/>
  <c r="J112" s="1"/>
  <c r="AA121"/>
  <c r="V121" s="1"/>
  <c r="V115" s="1"/>
  <c r="V112" s="1"/>
  <c r="AB130"/>
  <c r="Q135"/>
  <c r="AI135"/>
  <c r="AD135"/>
  <c r="AL135"/>
  <c r="AN87"/>
  <c r="P97"/>
  <c r="P96" s="1"/>
  <c r="AA100"/>
  <c r="P103"/>
  <c r="Z107"/>
  <c r="K107"/>
  <c r="E113"/>
  <c r="R113"/>
  <c r="P117"/>
  <c r="AB119"/>
  <c r="AC121"/>
  <c r="AB123"/>
  <c r="AB127"/>
  <c r="E136"/>
  <c r="E135" s="1"/>
  <c r="R136"/>
  <c r="R135" s="1"/>
  <c r="V135"/>
  <c r="Z135"/>
  <c r="AE135"/>
  <c r="AM135"/>
  <c r="AN150"/>
  <c r="AL107"/>
  <c r="J135"/>
  <c r="W135"/>
  <c r="F135"/>
  <c r="N135"/>
  <c r="S135"/>
  <c r="AA135"/>
  <c r="AG95"/>
  <c r="AI100"/>
  <c r="AI95" s="1"/>
  <c r="Z95"/>
  <c r="Q103"/>
  <c r="AM107"/>
  <c r="AN117"/>
  <c r="AN125"/>
  <c r="AN129"/>
  <c r="K135"/>
  <c r="G135"/>
  <c r="O135"/>
  <c r="P150"/>
  <c r="AB59"/>
  <c r="M17"/>
  <c r="AL17"/>
  <c r="R20"/>
  <c r="AN25"/>
  <c r="P60"/>
  <c r="P24"/>
  <c r="P25"/>
  <c r="P28"/>
  <c r="P26" s="1"/>
  <c r="R29"/>
  <c r="P34"/>
  <c r="E20"/>
  <c r="AC20"/>
  <c r="AH20"/>
  <c r="P58"/>
  <c r="W20"/>
  <c r="Q25"/>
  <c r="AB25" s="1"/>
  <c r="AN23"/>
  <c r="E29"/>
  <c r="P51"/>
  <c r="P54"/>
  <c r="O17"/>
  <c r="AA52"/>
  <c r="AB57"/>
  <c r="P57"/>
  <c r="L17"/>
  <c r="H17"/>
  <c r="P21"/>
  <c r="AN33"/>
  <c r="AC29"/>
  <c r="AN19"/>
  <c r="AN18" s="1"/>
  <c r="AB23"/>
  <c r="AC35"/>
  <c r="AN41"/>
  <c r="AA64"/>
  <c r="AA61" s="1"/>
  <c r="F17"/>
  <c r="J20"/>
  <c r="N17"/>
  <c r="AD17"/>
  <c r="AN24"/>
  <c r="Q29"/>
  <c r="U29"/>
  <c r="P33"/>
  <c r="V35"/>
  <c r="AI35"/>
  <c r="Q44"/>
  <c r="AB44" s="1"/>
  <c r="R35"/>
  <c r="W19"/>
  <c r="W18" s="1"/>
  <c r="AN21"/>
  <c r="P22"/>
  <c r="AB24"/>
  <c r="AN32"/>
  <c r="AB46"/>
  <c r="AB53"/>
  <c r="Q52"/>
  <c r="Q66"/>
  <c r="AA18"/>
  <c r="E87"/>
  <c r="P90"/>
  <c r="P87" s="1"/>
  <c r="V30"/>
  <c r="W34"/>
  <c r="W29" s="1"/>
  <c r="AH35"/>
  <c r="P44"/>
  <c r="W44"/>
  <c r="W48"/>
  <c r="F87"/>
  <c r="P102"/>
  <c r="J100"/>
  <c r="J95" s="1"/>
  <c r="E100"/>
  <c r="E95" s="1"/>
  <c r="P104"/>
  <c r="K115"/>
  <c r="K112" s="1"/>
  <c r="AN63"/>
  <c r="AN62" s="1"/>
  <c r="V67"/>
  <c r="V66" s="1"/>
  <c r="AN101"/>
  <c r="AH100"/>
  <c r="AH95" s="1"/>
  <c r="AC100"/>
  <c r="AC95" s="1"/>
  <c r="AN103"/>
  <c r="V107"/>
  <c r="V97"/>
  <c r="V96" s="1"/>
  <c r="W97"/>
  <c r="W96" s="1"/>
  <c r="AA96"/>
  <c r="Q102"/>
  <c r="R100"/>
  <c r="AA29"/>
  <c r="AC88"/>
  <c r="AC87" s="1"/>
  <c r="E108"/>
  <c r="E107" s="1"/>
  <c r="AA108"/>
  <c r="W109"/>
  <c r="W108" s="1"/>
  <c r="W111"/>
  <c r="W110" s="1"/>
  <c r="AA115"/>
  <c r="AA112" s="1"/>
  <c r="Q118"/>
  <c r="W121"/>
  <c r="W115" s="1"/>
  <c r="W112" s="1"/>
  <c r="P139"/>
  <c r="P138" s="1"/>
  <c r="AA110"/>
  <c r="AH115"/>
  <c r="AH112" s="1"/>
  <c r="AH138"/>
  <c r="AH135" s="1"/>
  <c r="I47" i="6"/>
  <c r="P35" i="1" l="1"/>
  <c r="J17"/>
  <c r="AB107"/>
  <c r="P52"/>
  <c r="V20"/>
  <c r="AB83"/>
  <c r="Q90"/>
  <c r="AB90" s="1"/>
  <c r="AH61"/>
  <c r="U36"/>
  <c r="Q36" s="1"/>
  <c r="Q35" s="1"/>
  <c r="E115"/>
  <c r="E112" s="1"/>
  <c r="P121"/>
  <c r="P115" s="1"/>
  <c r="P112" s="1"/>
  <c r="K61"/>
  <c r="R115"/>
  <c r="R112" s="1"/>
  <c r="AC64"/>
  <c r="AC61" s="1"/>
  <c r="J61"/>
  <c r="R95"/>
  <c r="AB89"/>
  <c r="AB88" s="1"/>
  <c r="AB114"/>
  <c r="AB113" s="1"/>
  <c r="AK151"/>
  <c r="AI61"/>
  <c r="W61"/>
  <c r="Q108"/>
  <c r="Q107" s="1"/>
  <c r="AB135"/>
  <c r="V100"/>
  <c r="V95" s="1"/>
  <c r="AB121"/>
  <c r="E61"/>
  <c r="V64"/>
  <c r="V61" s="1"/>
  <c r="AL151"/>
  <c r="AB103"/>
  <c r="I151"/>
  <c r="R64"/>
  <c r="R61" s="1"/>
  <c r="W100"/>
  <c r="W95" s="1"/>
  <c r="AJ151"/>
  <c r="AN69"/>
  <c r="AA107"/>
  <c r="AB76"/>
  <c r="Y151"/>
  <c r="X61"/>
  <c r="X151" s="1"/>
  <c r="L151"/>
  <c r="AB69"/>
  <c r="AB28"/>
  <c r="AB26" s="1"/>
  <c r="AG151"/>
  <c r="Q69"/>
  <c r="Q64" s="1"/>
  <c r="AN135"/>
  <c r="AF151"/>
  <c r="P66"/>
  <c r="T61"/>
  <c r="T151" s="1"/>
  <c r="S64"/>
  <c r="S61" s="1"/>
  <c r="S151" s="1"/>
  <c r="AB77"/>
  <c r="U61"/>
  <c r="P80"/>
  <c r="AN66"/>
  <c r="AD151"/>
  <c r="Q80"/>
  <c r="AB81"/>
  <c r="AN100"/>
  <c r="AN95" s="1"/>
  <c r="AN35"/>
  <c r="P135"/>
  <c r="AN52"/>
  <c r="P100"/>
  <c r="P95" s="1"/>
  <c r="N151"/>
  <c r="AI17"/>
  <c r="P29"/>
  <c r="R17"/>
  <c r="AC17"/>
  <c r="W35"/>
  <c r="W17" s="1"/>
  <c r="V29"/>
  <c r="AB30"/>
  <c r="AB29" s="1"/>
  <c r="O151"/>
  <c r="AN80"/>
  <c r="Z151"/>
  <c r="AA95"/>
  <c r="AB99"/>
  <c r="AB98" s="1"/>
  <c r="M151"/>
  <c r="AN121"/>
  <c r="AN115" s="1"/>
  <c r="AN112" s="1"/>
  <c r="AC115"/>
  <c r="AC112" s="1"/>
  <c r="AE151"/>
  <c r="G151"/>
  <c r="H151"/>
  <c r="P69"/>
  <c r="AM151"/>
  <c r="AB20"/>
  <c r="Q20"/>
  <c r="AH17"/>
  <c r="E17"/>
  <c r="K17"/>
  <c r="AN20"/>
  <c r="P20"/>
  <c r="AB52"/>
  <c r="AB118"/>
  <c r="Q115"/>
  <c r="Q112" s="1"/>
  <c r="AB102"/>
  <c r="Q100"/>
  <c r="Q95" s="1"/>
  <c r="AB67"/>
  <c r="AB66" s="1"/>
  <c r="AN29"/>
  <c r="AA17"/>
  <c r="W107"/>
  <c r="AB97"/>
  <c r="AB96" s="1"/>
  <c r="F151"/>
  <c r="D14" i="4"/>
  <c r="V17" i="1" l="1"/>
  <c r="Q87"/>
  <c r="AB36"/>
  <c r="AB35" s="1"/>
  <c r="AB17" s="1"/>
  <c r="U35"/>
  <c r="U17" s="1"/>
  <c r="U151" s="1"/>
  <c r="AB80"/>
  <c r="AI151"/>
  <c r="AB87"/>
  <c r="AH151"/>
  <c r="AB115"/>
  <c r="AB112" s="1"/>
  <c r="P64"/>
  <c r="P61" s="1"/>
  <c r="J151"/>
  <c r="AN64"/>
  <c r="AN61" s="1"/>
  <c r="K151"/>
  <c r="AB64"/>
  <c r="AC151"/>
  <c r="AB100"/>
  <c r="AB95" s="1"/>
  <c r="Q61"/>
  <c r="E151"/>
  <c r="AA151"/>
  <c r="R151"/>
  <c r="V151"/>
  <c r="W151"/>
  <c r="P17"/>
  <c r="Q17"/>
  <c r="AN17"/>
  <c r="AB61" l="1"/>
  <c r="AB151" s="1"/>
  <c r="P151"/>
  <c r="AN151"/>
  <c r="Q151"/>
  <c r="I33" i="6"/>
  <c r="I16"/>
  <c r="I58" l="1"/>
  <c r="J68"/>
  <c r="K68"/>
  <c r="L68"/>
  <c r="I69"/>
  <c r="I70" l="1"/>
  <c r="I68" s="1"/>
  <c r="M15" i="3" l="1"/>
  <c r="M14"/>
  <c r="O15" l="1"/>
  <c r="N15"/>
  <c r="I50" i="6"/>
  <c r="I92" l="1"/>
  <c r="I17"/>
  <c r="J71"/>
  <c r="J93" s="1"/>
  <c r="K71"/>
  <c r="K93" s="1"/>
  <c r="L71"/>
  <c r="L93" s="1"/>
  <c r="I14" l="1"/>
  <c r="I15"/>
  <c r="I54" l="1"/>
  <c r="I52"/>
  <c r="I26"/>
  <c r="I21"/>
  <c r="I77"/>
  <c r="I76"/>
  <c r="I75"/>
  <c r="I73"/>
  <c r="I72"/>
  <c r="I71" l="1"/>
  <c r="C106" i="2"/>
  <c r="C105"/>
  <c r="C104"/>
  <c r="C103"/>
  <c r="F101"/>
  <c r="E101"/>
  <c r="C100"/>
  <c r="F99"/>
  <c r="E99"/>
  <c r="D99"/>
  <c r="C98"/>
  <c r="F97"/>
  <c r="E97"/>
  <c r="D97"/>
  <c r="C93"/>
  <c r="F92"/>
  <c r="F91" s="1"/>
  <c r="F90" s="1"/>
  <c r="E92"/>
  <c r="E91" s="1"/>
  <c r="E90" s="1"/>
  <c r="D92"/>
  <c r="D91" s="1"/>
  <c r="C89"/>
  <c r="F88"/>
  <c r="E88"/>
  <c r="D88"/>
  <c r="C87"/>
  <c r="C86"/>
  <c r="C85"/>
  <c r="C84"/>
  <c r="F83"/>
  <c r="F82" s="1"/>
  <c r="E83"/>
  <c r="D83"/>
  <c r="C81"/>
  <c r="F80"/>
  <c r="F79" s="1"/>
  <c r="E80"/>
  <c r="E79" s="1"/>
  <c r="D80"/>
  <c r="C78"/>
  <c r="C77"/>
  <c r="F76"/>
  <c r="E76"/>
  <c r="D76"/>
  <c r="C75"/>
  <c r="F74"/>
  <c r="E74"/>
  <c r="D74"/>
  <c r="C73"/>
  <c r="C72"/>
  <c r="C71"/>
  <c r="F70"/>
  <c r="F69" s="1"/>
  <c r="E70"/>
  <c r="D70"/>
  <c r="C68"/>
  <c r="C67"/>
  <c r="C66"/>
  <c r="F65"/>
  <c r="E65"/>
  <c r="D65"/>
  <c r="C64"/>
  <c r="F63"/>
  <c r="F62" s="1"/>
  <c r="E63"/>
  <c r="D63"/>
  <c r="D62" s="1"/>
  <c r="C60"/>
  <c r="C59"/>
  <c r="C58"/>
  <c r="F57"/>
  <c r="F56" s="1"/>
  <c r="E57"/>
  <c r="D57"/>
  <c r="D56" s="1"/>
  <c r="C55"/>
  <c r="C54"/>
  <c r="C53"/>
  <c r="F52"/>
  <c r="E52"/>
  <c r="D52"/>
  <c r="C51"/>
  <c r="C50"/>
  <c r="F49"/>
  <c r="E49"/>
  <c r="D49"/>
  <c r="C48"/>
  <c r="C47"/>
  <c r="C46"/>
  <c r="C45"/>
  <c r="C44"/>
  <c r="C43"/>
  <c r="C42"/>
  <c r="C41"/>
  <c r="C40"/>
  <c r="F39"/>
  <c r="E39"/>
  <c r="D39"/>
  <c r="C35"/>
  <c r="C34"/>
  <c r="D33"/>
  <c r="C33" s="1"/>
  <c r="C32"/>
  <c r="D31"/>
  <c r="C31" s="1"/>
  <c r="F30"/>
  <c r="E30"/>
  <c r="C29"/>
  <c r="D28"/>
  <c r="C28" s="1"/>
  <c r="C27"/>
  <c r="F26"/>
  <c r="E26"/>
  <c r="D26"/>
  <c r="C25"/>
  <c r="C24"/>
  <c r="F23"/>
  <c r="E23"/>
  <c r="D23"/>
  <c r="C21"/>
  <c r="F20"/>
  <c r="E20"/>
  <c r="D20"/>
  <c r="C19"/>
  <c r="C18"/>
  <c r="C17"/>
  <c r="C16"/>
  <c r="F15"/>
  <c r="E15"/>
  <c r="D15"/>
  <c r="E82" l="1"/>
  <c r="F96"/>
  <c r="F22"/>
  <c r="C88"/>
  <c r="E96"/>
  <c r="E95" s="1"/>
  <c r="D82"/>
  <c r="C82" s="1"/>
  <c r="C101"/>
  <c r="C83"/>
  <c r="C15"/>
  <c r="F14"/>
  <c r="E14"/>
  <c r="C74"/>
  <c r="C76"/>
  <c r="C80"/>
  <c r="C97"/>
  <c r="C99"/>
  <c r="E22"/>
  <c r="C26"/>
  <c r="C39"/>
  <c r="C49"/>
  <c r="E38"/>
  <c r="C57"/>
  <c r="F61"/>
  <c r="D14"/>
  <c r="C20"/>
  <c r="D22"/>
  <c r="F38"/>
  <c r="E62"/>
  <c r="C62" s="1"/>
  <c r="C91"/>
  <c r="F95"/>
  <c r="C23"/>
  <c r="D30"/>
  <c r="C30" s="1"/>
  <c r="C52"/>
  <c r="E56"/>
  <c r="C56" s="1"/>
  <c r="C63"/>
  <c r="D69"/>
  <c r="C70"/>
  <c r="E69"/>
  <c r="D79"/>
  <c r="C79" s="1"/>
  <c r="D90"/>
  <c r="C90" s="1"/>
  <c r="C92"/>
  <c r="C65"/>
  <c r="D38"/>
  <c r="D96"/>
  <c r="D59" i="8"/>
  <c r="E59"/>
  <c r="F59"/>
  <c r="G59"/>
  <c r="H59"/>
  <c r="C59"/>
  <c r="D57"/>
  <c r="E57"/>
  <c r="F57"/>
  <c r="G57"/>
  <c r="H57"/>
  <c r="C57"/>
  <c r="D49"/>
  <c r="E49"/>
  <c r="F49"/>
  <c r="G49"/>
  <c r="H49"/>
  <c r="C49"/>
  <c r="D61"/>
  <c r="E61"/>
  <c r="F61"/>
  <c r="G61"/>
  <c r="H61"/>
  <c r="C61"/>
  <c r="H51"/>
  <c r="G51"/>
  <c r="F51"/>
  <c r="E51"/>
  <c r="D51"/>
  <c r="C51"/>
  <c r="H38"/>
  <c r="G38"/>
  <c r="F38"/>
  <c r="E38"/>
  <c r="D38"/>
  <c r="C38"/>
  <c r="H29"/>
  <c r="G29"/>
  <c r="G63" s="1"/>
  <c r="F29"/>
  <c r="E29"/>
  <c r="D29"/>
  <c r="C29"/>
  <c r="I55" i="6"/>
  <c r="I53"/>
  <c r="I46"/>
  <c r="I43"/>
  <c r="I42"/>
  <c r="I41"/>
  <c r="I40"/>
  <c r="I38"/>
  <c r="I36"/>
  <c r="I35"/>
  <c r="I34"/>
  <c r="I25"/>
  <c r="I24"/>
  <c r="I23"/>
  <c r="I13"/>
  <c r="I12"/>
  <c r="I10" l="1"/>
  <c r="I48"/>
  <c r="E61" i="2"/>
  <c r="C14"/>
  <c r="F13"/>
  <c r="F94" s="1"/>
  <c r="F110" s="1"/>
  <c r="C38"/>
  <c r="C22"/>
  <c r="E13"/>
  <c r="D13"/>
  <c r="C69"/>
  <c r="D61"/>
  <c r="C61" s="1"/>
  <c r="D95"/>
  <c r="C95" s="1"/>
  <c r="C96"/>
  <c r="C63" i="8"/>
  <c r="E63"/>
  <c r="D63"/>
  <c r="F63"/>
  <c r="H63"/>
  <c r="D21" i="4"/>
  <c r="D15"/>
  <c r="D16"/>
  <c r="D18"/>
  <c r="D19"/>
  <c r="G29"/>
  <c r="F29"/>
  <c r="E29"/>
  <c r="E28"/>
  <c r="D28" s="1"/>
  <c r="E27"/>
  <c r="D27" s="1"/>
  <c r="G24"/>
  <c r="G23" s="1"/>
  <c r="G22" s="1"/>
  <c r="F24"/>
  <c r="D24" s="1"/>
  <c r="G17"/>
  <c r="F17"/>
  <c r="D17" s="1"/>
  <c r="G13"/>
  <c r="G12" s="1"/>
  <c r="G26" s="1"/>
  <c r="F13"/>
  <c r="F25" s="1"/>
  <c r="E13"/>
  <c r="E30" s="1"/>
  <c r="E12"/>
  <c r="I16" i="3"/>
  <c r="J16"/>
  <c r="K16"/>
  <c r="L16"/>
  <c r="M16"/>
  <c r="E16"/>
  <c r="E94" i="2" l="1"/>
  <c r="E110" s="1"/>
  <c r="C13"/>
  <c r="I93" i="6"/>
  <c r="D94" i="2"/>
  <c r="D29" i="4"/>
  <c r="F23"/>
  <c r="F22" s="1"/>
  <c r="D22" s="1"/>
  <c r="D13"/>
  <c r="E25"/>
  <c r="D25" s="1"/>
  <c r="E26"/>
  <c r="G25"/>
  <c r="G30" s="1"/>
  <c r="F12"/>
  <c r="F26" s="1"/>
  <c r="G20"/>
  <c r="E20"/>
  <c r="C94" i="2" l="1"/>
  <c r="D110"/>
  <c r="C110" s="1"/>
  <c r="D26" i="4"/>
  <c r="F30"/>
  <c r="D30" s="1"/>
  <c r="D23"/>
  <c r="D12"/>
  <c r="F20"/>
  <c r="D20" s="1"/>
  <c r="H14" i="3" l="1"/>
  <c r="P14" s="1"/>
  <c r="P16" s="1"/>
  <c r="H15"/>
  <c r="P15" s="1"/>
  <c r="N14" l="1"/>
  <c r="N16" s="1"/>
  <c r="F16"/>
  <c r="H16"/>
  <c r="O14" l="1"/>
  <c r="O16" s="1"/>
  <c r="G16"/>
</calcChain>
</file>

<file path=xl/sharedStrings.xml><?xml version="1.0" encoding="utf-8"?>
<sst xmlns="http://schemas.openxmlformats.org/spreadsheetml/2006/main" count="1276" uniqueCount="669">
  <si>
    <t>РОЗПОДІЛ</t>
  </si>
  <si>
    <t>13557000000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</si>
  <si>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</si>
  <si>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</si>
  <si>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</si>
  <si>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</si>
  <si>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</si>
  <si>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</si>
  <si>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</si>
  <si>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</si>
  <si>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</si>
  <si>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</si>
  <si>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</si>
  <si>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</si>
  <si>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</si>
  <si>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</si>
  <si>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</si>
  <si>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</si>
  <si>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/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</si>
  <si>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</si>
  <si>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</si>
  <si>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</si>
  <si>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</si>
  <si>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</si>
  <si>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</si>
  <si>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</si>
  <si>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</si>
  <si>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</si>
  <si>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</si>
  <si>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</si>
  <si>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</si>
  <si>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</si>
  <si>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</si>
  <si>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</si>
  <si>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</si>
  <si>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</si>
  <si>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</si>
  <si>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</si>
  <si>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</si>
  <si>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0112152</t>
  </si>
  <si>
    <t>2152</t>
  </si>
  <si>
    <t>0763</t>
  </si>
  <si>
    <t>Інші програми та заходи у сфері охорони здоров`я</t>
  </si>
  <si>
    <t>3032</t>
  </si>
  <si>
    <t>1070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</si>
  <si>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</si>
  <si>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</si>
  <si>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</si>
  <si>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</si>
  <si>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</si>
  <si>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</si>
  <si>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</si>
  <si>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</si>
  <si>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</si>
  <si>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</si>
  <si>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</si>
  <si>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</si>
  <si>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</si>
  <si>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</si>
  <si>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</si>
  <si>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</si>
  <si>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</si>
  <si>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</si>
  <si>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</si>
  <si>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</si>
  <si>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</si>
  <si>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</si>
  <si>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</si>
  <si>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</si>
  <si>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</si>
  <si>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0117130</t>
  </si>
  <si>
    <t>7130</t>
  </si>
  <si>
    <t>0421</t>
  </si>
  <si>
    <t>Здійснення заходів із землеустрою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</si>
  <si>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</si>
  <si>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</si>
  <si>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</si>
  <si>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</si>
  <si>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</si>
  <si>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</si>
  <si>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</si>
  <si>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</si>
  <si>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</si>
  <si>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</si>
  <si>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</si>
  <si>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0117630</t>
  </si>
  <si>
    <t>7630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</si>
  <si>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</si>
  <si>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</si>
  <si>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</si>
  <si>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</si>
  <si>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</si>
  <si>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</si>
  <si>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</si>
  <si>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</si>
  <si>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</si>
  <si>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</si>
  <si>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</si>
  <si>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</si>
  <si>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</si>
  <si>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</si>
  <si>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</si>
  <si>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</si>
  <si>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</si>
  <si>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</si>
  <si>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</si>
  <si>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</si>
  <si>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</si>
  <si>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</si>
  <si>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0118600</t>
  </si>
  <si>
    <t>8600</t>
  </si>
  <si>
    <t>0170</t>
  </si>
  <si>
    <t>Обслуговування місцевого боргу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</si>
  <si>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</si>
  <si>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</si>
  <si>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</si>
  <si>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</si>
  <si>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</si>
  <si>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</si>
  <si>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</si>
  <si>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</si>
  <si>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</si>
  <si>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</si>
  <si>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</si>
  <si>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</si>
  <si>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</si>
  <si>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0611031</t>
  </si>
  <si>
    <t>1031</t>
  </si>
  <si>
    <t>0611034</t>
  </si>
  <si>
    <t>1034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</si>
  <si>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</si>
  <si>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</si>
  <si>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</si>
  <si>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</si>
  <si>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</si>
  <si>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</si>
  <si>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</si>
  <si>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</si>
  <si>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</si>
  <si>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</si>
  <si>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</si>
  <si>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</si>
  <si>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</si>
  <si>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</si>
  <si>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</si>
  <si>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</si>
  <si>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</si>
  <si>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</si>
  <si>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</si>
  <si>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</si>
  <si>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</si>
  <si>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</si>
  <si>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</si>
  <si>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</si>
  <si>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</si>
  <si>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</si>
  <si>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</si>
  <si>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</si>
  <si>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</si>
  <si>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</si>
  <si>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</si>
  <si>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</si>
  <si>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</si>
  <si>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</si>
  <si>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</si>
  <si>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</si>
  <si>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</si>
  <si>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</si>
  <si>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</si>
  <si>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</si>
  <si>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</si>
  <si>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</si>
  <si>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</si>
  <si>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</si>
  <si>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</si>
  <si>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</si>
  <si>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Золочівської міської ради Золочівського району Львівської області</t>
  </si>
  <si>
    <t>3710160</t>
  </si>
  <si>
    <t>3718710</t>
  </si>
  <si>
    <t>8710</t>
  </si>
  <si>
    <t>0133</t>
  </si>
  <si>
    <t>Резервний фонд місцевого бюджету</t>
  </si>
  <si>
    <t>X</t>
  </si>
  <si>
    <t>0116083</t>
  </si>
  <si>
    <t>0610</t>
  </si>
  <si>
    <t xml:space="preserve">Проектні, будівельно-ремонтні роботи, придбання житла та приміщень 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</si>
  <si>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Служба у справах дітей Золочівської міської ради Золочівського району Львівської області</t>
  </si>
  <si>
    <t>Відділ містобудування та архітектури Золочівської міської ради Львівської області</t>
  </si>
  <si>
    <t>0611152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</si>
  <si>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</si>
  <si>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</si>
  <si>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</si>
  <si>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0180</t>
  </si>
  <si>
    <t>Додаток 1</t>
  </si>
  <si>
    <t>код бюджету</t>
  </si>
  <si>
    <t>ДОХОДИ_x000D_
бюджету Золочівської міської територіальної громади на 2022 рік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</si>
  <si>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</si>
  <si>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</si>
  <si>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</si>
  <si>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</si>
  <si>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</si>
  <si>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</si>
  <si>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</si>
  <si>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</si>
  <si>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</si>
  <si>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</si>
  <si>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</si>
  <si>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</si>
  <si>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</si>
  <si>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</si>
  <si>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</si>
  <si>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</si>
  <si>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</si>
  <si>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</si>
  <si>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</si>
  <si>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</si>
  <si>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</si>
  <si>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</si>
  <si>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</si>
  <si>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</si>
  <si>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</si>
  <si>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</si>
  <si>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</si>
  <si>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</si>
  <si>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</si>
  <si>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</si>
  <si>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</si>
  <si>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</si>
  <si>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</si>
  <si>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</si>
  <si>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</si>
  <si>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</si>
  <si>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</si>
  <si>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</si>
  <si>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</si>
  <si>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</si>
  <si>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</si>
  <si>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</si>
  <si>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</si>
  <si>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</si>
  <si>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</si>
  <si>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</si>
  <si>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</si>
  <si>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</si>
  <si>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</si>
  <si>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</si>
  <si>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</si>
  <si>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</si>
  <si>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</si>
  <si>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</si>
  <si>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</si>
  <si>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</si>
  <si>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</si>
  <si>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</si>
  <si>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</si>
  <si>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</si>
  <si>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</si>
  <si>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</si>
  <si>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</si>
  <si>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</si>
  <si>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</si>
  <si>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</si>
  <si>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</si>
  <si>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</si>
  <si>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</si>
  <si>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</si>
  <si>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</si>
  <si>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</si>
  <si>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</si>
  <si>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</si>
  <si>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</si>
  <si>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</si>
  <si>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</si>
  <si>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</si>
  <si>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</si>
  <si>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</si>
  <si>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</si>
  <si>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</si>
  <si>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</si>
  <si>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</si>
  <si>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</si>
  <si>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</si>
  <si>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</si>
  <si>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</si>
  <si>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</si>
  <si>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</si>
  <si>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</si>
  <si>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0910160</t>
  </si>
  <si>
    <t xml:space="preserve">Дотація з місцевого бюджету на проведення розрахункеів протягом опалювального періоду за енергоносії та комунальні послуги,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</si>
  <si>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01</t>
  </si>
  <si>
    <t>06</t>
  </si>
  <si>
    <t>09</t>
  </si>
  <si>
    <t>0116011</t>
  </si>
  <si>
    <t>Експлуатація та технічне обслуговування житлового фонду</t>
  </si>
  <si>
    <t>Додаток  4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</si>
  <si>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</si>
  <si>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</si>
  <si>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</si>
  <si>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 </t>
  </si>
  <si>
    <t>Найменування  головного розпорядника, відповідального виконавця бюджетної програми або напряму видатків згідно з типовою відомчою /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</si>
  <si>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</si>
  <si>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</si>
  <si>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</si>
  <si>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</si>
  <si>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</si>
  <si>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1618831</t>
  </si>
  <si>
    <t xml:space="preserve">Надання довгострокових кредитів індивідуальним забудовникам житла на селі </t>
  </si>
  <si>
    <t xml:space="preserve">1060 </t>
  </si>
  <si>
    <t>Всього</t>
  </si>
  <si>
    <t>Найменування згідно з Класифікацією фінансування бюджету</t>
  </si>
  <si>
    <t>Разом</t>
  </si>
  <si>
    <t xml:space="preserve">У т.ч. бюджет розвитку 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</si>
  <si>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</si>
  <si>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</si>
  <si>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</si>
  <si>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</si>
  <si>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</si>
  <si>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</si>
  <si>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Разом коштів, отриманих з усіх джерел фінансування бюджету за типом кредитора</t>
  </si>
  <si>
    <t>Фінансування за борговими операціями</t>
  </si>
  <si>
    <t>Довгострокові зобов'язання</t>
  </si>
  <si>
    <t>Фінансування за активними операціями</t>
  </si>
  <si>
    <t>Зміни обсягів готівкових коштів</t>
  </si>
  <si>
    <t>Кошти,що передаються із загального фонду бюджету до бюджету розвитку (спеціального фонду)</t>
  </si>
  <si>
    <t>Разом коштів, отриманих з усіх джерел фінансування  бюджету за типом боргового зобов”язання</t>
  </si>
  <si>
    <t>Позики, надані міжнародними фінансовими організаціями</t>
  </si>
  <si>
    <t>Погашено позик</t>
  </si>
  <si>
    <t>Фінансування бюджету за типом кредитора</t>
  </si>
  <si>
    <t>Фінансування  за типом боргового зобов'язання</t>
  </si>
  <si>
    <t>Погашення</t>
  </si>
  <si>
    <t>до рішення сесії міської ради</t>
  </si>
  <si>
    <t>І.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</si>
  <si>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</si>
  <si>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трансферту/Наймевання бюджету-надавача міжбюджетного трансферту</t>
  </si>
  <si>
    <t>І.Трансферти до загального фонду бюджету</t>
  </si>
  <si>
    <t>Базова дотація</t>
  </si>
  <si>
    <t>Державний бюджет</t>
  </si>
  <si>
    <t>Освітня субвенція з державного бюджету місцевим бюджетам</t>
  </si>
  <si>
    <t>Обласний бюджет</t>
  </si>
  <si>
    <t>ІІ. Трансферти до спеціального фонду бюджету</t>
  </si>
  <si>
    <t>Х</t>
  </si>
  <si>
    <t>УСЬОГО  за розділами І,ІІ, у тому числі:</t>
  </si>
  <si>
    <t>загальний фонд</t>
  </si>
  <si>
    <t>спеціальний фонд</t>
  </si>
  <si>
    <t>( грн.)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</si>
  <si>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</si>
  <si>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найменуваннябюджетної програми 
згідно з Типовоюпрограмною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</si>
  <si>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</si>
  <si>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</si>
  <si>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</si>
  <si>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Програма фінансової підтримки комунального некомерційного підприємства  "Золочівська стоматологічна поліклініка"</t>
  </si>
  <si>
    <t>Надання пільг окремим категоріям громадян з оплати послуг зв'язку</t>
  </si>
  <si>
    <t>Компенсаційні виплати на пільговий прїзд автомобільним транспортом окремим категоріям громадян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</si>
  <si>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</si>
  <si>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Реалізація програм і заходів в галузі туризму і курортів</t>
  </si>
  <si>
    <t>Реалізація програм  і заходів в галузі зовнішньоекономічної діяльності</t>
  </si>
  <si>
    <t>Членські внески до асоціації органів місцевого самоврядування</t>
  </si>
  <si>
    <t>Інші заходи пов'язані з економічною діяльністю</t>
  </si>
  <si>
    <t>0600000</t>
  </si>
  <si>
    <t>Відділ з питань освіти, молоді і спорту Золочівської міської ради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</si>
  <si>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</si>
  <si>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</si>
  <si>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10</t>
  </si>
  <si>
    <t>Відділ з питань культури Золочівської міської ради</t>
  </si>
  <si>
    <t xml:space="preserve">Всього </t>
  </si>
  <si>
    <t xml:space="preserve">Розподіл витрат бюджету Золочівської міської територіальної громади на реалізацію місцевих програм у 2022 році
</t>
  </si>
  <si>
    <t>ВСЬОГО</t>
  </si>
  <si>
    <t>НАЗВА ГОЛОВНОГО РОЗПОРЯДНИКА КОШТІВ</t>
  </si>
  <si>
    <t>ТЕПЛОВА</t>
  </si>
  <si>
    <t>ВОДОПОС-</t>
  </si>
  <si>
    <t>ЕЛЕКТРО-</t>
  </si>
  <si>
    <t>ГАЗ</t>
  </si>
  <si>
    <t>ТВЕРДЕ</t>
  </si>
  <si>
    <t>ЕНЕРГІЯ</t>
  </si>
  <si>
    <t>ТАЧАННЯ</t>
  </si>
  <si>
    <t>ПАЛИВО</t>
  </si>
  <si>
    <t>Г/КАЛ</t>
  </si>
  <si>
    <t>М. КУБ.</t>
  </si>
  <si>
    <t>Квт</t>
  </si>
  <si>
    <t>М.КУБ.</t>
  </si>
  <si>
    <t>Т</t>
  </si>
  <si>
    <t>Золочівська міська рада, в тому числі</t>
  </si>
  <si>
    <t>Відділ з питань освіти, молоді і спорту, в тому числі:</t>
  </si>
  <si>
    <t>Відділ з питань культури, в тому числі:</t>
  </si>
  <si>
    <t xml:space="preserve"> </t>
  </si>
  <si>
    <t>КПКВК</t>
  </si>
  <si>
    <t>ЛІМІТНЕ СПОЖИВАННЯ ЕНЕРГОНОСІЇВ У ФІЗИЧНИХ ОБСЯГАХ ПО ГОЛОВНИХ РОЗПОРЯДНИКАХ КОШТІВ БЮДЖЕТУ ЗОЛОЧІВСЬКОЇ МІСЬКОЇ ТЕРИТОРІАЛЬНОЇ ГРОМАДИ НА 2022 РІК</t>
  </si>
  <si>
    <r>
  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</t>
    </r>
    <r>
      <rPr>
        <b/>
        <sz val="12"/>
        <color theme="1"/>
        <rFont val="Times New Roman"/>
        <family val="1"/>
        <charset val="204"/>
      </rPr>
      <t>міської,</t>
    </r>
    <r>
      <rPr>
        <sz val="12"/>
        <color theme="1"/>
        <rFont val="Times New Roman"/>
        <family val="1"/>
        <charset val="204"/>
      </rPr>
      <t xml:space="preserve"> селищної, сільської рад</t>
    </r>
  </si>
  <si>
    <t>Служба у справах дітей, в тому числі:</t>
  </si>
  <si>
    <t xml:space="preserve">Відділ містобудування та архітектури, в тому числі </t>
  </si>
  <si>
    <t>Центр надання адміністративних послуг, в тому числі</t>
  </si>
  <si>
    <t>Фінансове управління, в тому числі</t>
  </si>
  <si>
    <t>Олег СИДОРОВИЧ</t>
  </si>
  <si>
    <t xml:space="preserve">Секретар міської ради                                                 </t>
  </si>
  <si>
    <t>Комплексна цільова програма соціальної підтримки населення Золочівської міської територіальної громади на 2022 рік</t>
  </si>
  <si>
    <t>3413032</t>
  </si>
  <si>
    <t>3413160</t>
  </si>
  <si>
    <t>3413180</t>
  </si>
  <si>
    <t>3413242</t>
  </si>
  <si>
    <t>6011</t>
  </si>
  <si>
    <t>Програма реформування та розвитку житлово-комунального господарства Золочівської міської територіальної громади  на 2022 рік</t>
  </si>
  <si>
    <t>Програма розвитку туризму та промоції Золочівської  міської територіальної громади на 2022 рік</t>
  </si>
  <si>
    <t>Програма по проведенню експертно-грошової оцінки земельних ділянок несільськогосподарського призначення для їх продажу на 2022 рік</t>
  </si>
  <si>
    <t>6083</t>
  </si>
  <si>
    <t>Програма фінансового забезпечення комунальної установи "Місцева пожежна команда" Золочівської міської територіальної громади на 2022 рік</t>
  </si>
  <si>
    <t>Комплексна екологічна програма Золочівської міської територіальної громади на 2022 рік</t>
  </si>
  <si>
    <t>Комплексна програма розвитку фізичної культури та спорту Золочівської ТГ на 2021-2025 роки</t>
  </si>
  <si>
    <t>Програма розвитку фізичної культури і спорту "Спорт для всіх" на 2022 рік</t>
  </si>
  <si>
    <t>Програма фінансової підтримки комунального некомерційного підприємства  "Золочівська центральна районна районна лікарня" Золочівської міської ради Золочівського району Львівської області на 2022 рік</t>
  </si>
  <si>
    <t>8831</t>
  </si>
  <si>
    <t>Золочівська міська рада</t>
  </si>
  <si>
    <t>Відділ містобудування та архітектури Золочівської міської ради</t>
  </si>
  <si>
    <t xml:space="preserve">Центр надання адміністративних послуг Золочівської міської ради 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</si>
  <si>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</si>
  <si>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t>Програма культурно - масових заходів Золочівської  міської територіальної громади на 2022 рік</t>
  </si>
  <si>
    <t xml:space="preserve">Дотація з місцевого бюджету на проведення розрахунків протягом опалювального періоду за 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</si>
  <si>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захворювань на 2022 рік</t>
  </si>
  <si>
    <t>Програма підтримки житлово-комунального господарства Золочівської міської територіальної громади на 2022 рік</t>
  </si>
  <si>
    <t>Програма сприянню та розвитку об'єднань співвласників багатоквартирних будинків Золочівської міської територіальної громади на 2022 рік</t>
  </si>
  <si>
    <t>Програма забезпечення житлом дітей-сиріт, дітей, позбавлених батьківського піклування та осіб з їх числа Золочівської міської територіальної громади на 2022-2025 роки</t>
  </si>
  <si>
    <t>Програма інвентаризації земель Золочівської міської територіальної громади на 2022 рік</t>
  </si>
  <si>
    <t>Програма розроблення містобудівної документації населених пунктів Золочівської територіальної громади Золочівського району Львівської області на 2022 рік</t>
  </si>
  <si>
    <t xml:space="preserve">Програма розвитку міжнародного і транскордонного співробітництва Золочівської міської територіальної громади на 2022 рік </t>
  </si>
  <si>
    <t>Програма сплати членських внесків в асоціації органів місцевого самоврядування на 2022 рік</t>
  </si>
  <si>
    <t xml:space="preserve">Програма управління комунальним майном Золочівської міської територіальної громади на 2022 рік </t>
  </si>
  <si>
    <t>Програма захисту населення і територій від надзвичайних ситуацій техногенного і природного характеру, забезпечення пожежної та техногенної безпеки на території Золочівської міської територіальної громади на 2022 рік</t>
  </si>
  <si>
    <t>Програма "Молодь Золочівської громади" на 2022-2025 роки</t>
  </si>
  <si>
    <t>Програма підтримки індивідуального житлового будівництва на селі "ВЛАСНИЙ ДІМ" Золочівської міської територіальної громади Золочівського раййону Львівської області на 2022 рік</t>
  </si>
  <si>
    <t>0913140</t>
  </si>
  <si>
    <t>1617350</t>
  </si>
  <si>
    <t>3413033</t>
  </si>
  <si>
    <t>Забезпечення діяльності інклюзивно-ресурсних центрів за рахунок освітньої субвенції</t>
  </si>
  <si>
    <t>від 23.12.2021 р.  №1840</t>
  </si>
  <si>
    <t>Рішення сесії №1839    від  23.12.2021  року</t>
  </si>
  <si>
    <t>Рішення сесії № 798   від   08.07.2021   року</t>
  </si>
  <si>
    <t xml:space="preserve">Кредитування бюджетуЗолочівської міської територіальної громади  у 2022 році </t>
  </si>
  <si>
    <t>0117363</t>
  </si>
  <si>
    <t>Джерела фінансування бюджету Золочівської міської територіальної громади на 2022 рік</t>
  </si>
  <si>
    <t xml:space="preserve">Зміни в додаток 2 до рішення сесії міської ради "Про бюджет Золочівської міської територіальної громади на 2022 рік"                                                    </t>
  </si>
  <si>
    <t>Зміни в додаток 7 до рішення сесії міської ради "Про бюджет Золочівської міської територіальної громади на 2022 рік</t>
  </si>
  <si>
    <t>0117340</t>
  </si>
  <si>
    <t>7340</t>
  </si>
  <si>
    <t>Планування, реставрація та охорона памёяток архітектури</t>
  </si>
  <si>
    <t>Обсяги капітальних вкладень бюджету у розрізі інветиційних проектів у 2022 році</t>
  </si>
  <si>
    <t>грн.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</si>
  <si>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</si>
  <si>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</si>
  <si>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</si>
  <si>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</si>
  <si>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</si>
  <si>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</si>
  <si>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</si>
  <si>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</si>
  <si>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ріень готовності проекту на кінець 2022 року, %</t>
  </si>
  <si>
    <t>Проектування, реставрація та охорона пам'яток архітектури</t>
  </si>
  <si>
    <t>Усього видатків</t>
  </si>
  <si>
    <t>Реставрація фасаду та даху пам'ятки архітектури ХІХ ст.Ратуші в м.Золочів</t>
  </si>
  <si>
    <t>Зміни в додаток 6 до рішення сесії міської ради "Про бюджет Золочівської міської територіальної громади на 2022 рік"</t>
  </si>
  <si>
    <t>Програма охорониі збереження культурної спадшини Золочівської міської територіальної громади на 2022 рік</t>
  </si>
  <si>
    <t>0118775</t>
  </si>
  <si>
    <t>8775</t>
  </si>
  <si>
    <t>Інші заходи за рахунок коштів резервного фонду місцевого бюджету</t>
  </si>
  <si>
    <t>Програма підтримки обороноздатності України на 2022 рік</t>
  </si>
  <si>
    <t>Зміни в додаток 3 до рішення сесії міської ради " Про бюджет Золочівської міської територіальної громади на 2022 рік"</t>
  </si>
  <si>
    <t xml:space="preserve"> РОЗПОДІЛ видатків бюджету Золочівської міської територіальної громаади на 2022 рік</t>
  </si>
  <si>
    <t>Золочiвська мiська рада Львiвської областi</t>
  </si>
  <si>
    <t>01101000</t>
  </si>
  <si>
    <t>0100</t>
  </si>
  <si>
    <t>Державне управління</t>
  </si>
  <si>
    <t>0112000</t>
  </si>
  <si>
    <t>Охорона здоров'я</t>
  </si>
  <si>
    <t>0113000</t>
  </si>
  <si>
    <t>Соціальний захист та соціальне забезпечення</t>
  </si>
  <si>
    <t>0116000</t>
  </si>
  <si>
    <t>Житлово-комунальне господарство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</si>
  <si>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</si>
  <si>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0117000</t>
  </si>
  <si>
    <t>7000</t>
  </si>
  <si>
    <t>Економічна діяльність</t>
  </si>
  <si>
    <t>Виконання інвестиційних проектів в рамках здійснення заходів, щодо соціально-економічного розвитку території</t>
  </si>
  <si>
    <t>0118000</t>
  </si>
  <si>
    <t>8000</t>
  </si>
  <si>
    <t>Інша діяльність</t>
  </si>
  <si>
    <t>Відділ з питань освіти, молоді і спорту Золочівської міської ради Золочівського району Львівської області</t>
  </si>
  <si>
    <t>0610100</t>
  </si>
  <si>
    <t>0611000</t>
  </si>
  <si>
    <t>1000</t>
  </si>
  <si>
    <t>Освіта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</si>
  <si>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</si>
  <si>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</si>
  <si>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</si>
  <si>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</si>
  <si>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 освітньої субвенції</t>
  </si>
  <si>
    <t>0615000</t>
  </si>
  <si>
    <t>5000</t>
  </si>
  <si>
    <t>Фізична культура і спорт</t>
  </si>
  <si>
    <t>0910100</t>
  </si>
  <si>
    <t>0913000</t>
  </si>
  <si>
    <t>Відділ з питань культури Золочівської міської ради Золочівського району Львівської області</t>
  </si>
  <si>
    <t>1010100</t>
  </si>
  <si>
    <t>Культура і мистецтво</t>
  </si>
  <si>
    <t>1610100</t>
  </si>
  <si>
    <t>1617000</t>
  </si>
  <si>
    <t>Центр надання адміністративних послуг Золочівської міської ради Львівської області</t>
  </si>
  <si>
    <t>3410100</t>
  </si>
  <si>
    <t>3413000</t>
  </si>
  <si>
    <t>надання щомісячної грошової допомоги учасникам бойових дій УПА, вдовам ветеранів УПА, вдовам політв"язнів</t>
  </si>
  <si>
    <t>надання матеріальної допомоги ліквідаторам Чорнобильської катастрофи</t>
  </si>
  <si>
    <t>надання матеріальної допомоги ветеранам війни</t>
  </si>
  <si>
    <t>надання матеріальної допомоги воїнаи-інтернаціоналістам</t>
  </si>
  <si>
    <t>надання матеріальної допомоги учасникам бойових дій УПА</t>
  </si>
  <si>
    <t>надання матеріальної допомоги громадянам, що опинилися в складних життєвих обставинах</t>
  </si>
  <si>
    <t>Надання одноразової допомоги на поховання</t>
  </si>
  <si>
    <t>Допомога батькам, діти яких хворіють на муковісцидоз та рідкісні орфанні захворювання</t>
  </si>
  <si>
    <t xml:space="preserve">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родин, бійців добровольців АТО, а також родин Героїв Небесної Сотні </t>
  </si>
  <si>
    <t>3710100</t>
  </si>
  <si>
    <t>Міжбюджетні трансферти</t>
  </si>
  <si>
    <t>Рішення №1011 від 24.02.2022 року</t>
  </si>
  <si>
    <t>Керуючий справами</t>
  </si>
  <si>
    <t>Мар'ян КОВАЛЬСЬКИЙ</t>
  </si>
  <si>
    <t>0113230</t>
  </si>
  <si>
    <t>Видатки пов'язані з наданням підтримки внутрішньо переміщеним та/або евакуйованим особам у зв'язку із введенням воєнного стану</t>
  </si>
  <si>
    <t>3230</t>
  </si>
  <si>
    <t xml:space="preserve">                                               до рішення виконкому міської ради                    </t>
  </si>
  <si>
    <t>0116013</t>
  </si>
  <si>
    <t>6013</t>
  </si>
  <si>
    <t>370000</t>
  </si>
  <si>
    <t>37</t>
  </si>
  <si>
    <t>Фінансове управління</t>
  </si>
  <si>
    <t>37198000</t>
  </si>
  <si>
    <t>9800</t>
  </si>
  <si>
    <t>Капітальні вкладення</t>
  </si>
  <si>
    <t>Зміни в додаток 8  рішення сесії міської ради  "Про бюджет Золочівської міської територіальної громади на 2022 рік"</t>
  </si>
  <si>
    <t>Програма сприяння матеріально-технічному забезпеченню окремих військових формувань дислокованих на території Золочівської територіальної громади</t>
  </si>
  <si>
    <t>2.Показники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</si>
  <si>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</si>
  <si>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</si>
  <si>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трансферту/Наймевання бюджету-отримувача міжбюджетного трансферту</t>
  </si>
  <si>
    <t>ІІ. Трансферти із спеціального фонду бюджету</t>
  </si>
  <si>
    <t>Міжбюджетні трансферти бюджету Золочівської міської територіальної громади  на 2022 рік</t>
  </si>
  <si>
    <t>Забезпечення діяльності водопровідно-каналізаційного господарства</t>
  </si>
  <si>
    <t>0118230</t>
  </si>
  <si>
    <t>Інші заходи громадського порядку та безпеки</t>
  </si>
  <si>
    <t>Програма громадського порядку та безпеки на території Золочівської громади в 2022році</t>
  </si>
  <si>
    <t xml:space="preserve">  Зміни в додаток 5 до рішення сесії міської ради " Про бюджет Золочівської міської територіальної громади на 2022 рік"</t>
  </si>
  <si>
    <t>Рішення сесії № 2169 від  07.04.2022  року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</si>
  <si>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цілесності</t>
  </si>
  <si>
    <t>Рішення сесії №2169  від 07.04.2022  року</t>
  </si>
  <si>
    <t>Програма Золочівської міської ради з забезпечення осіб з інвалідністю та дітей з інвалідністю медичними виробами та іншими засобами  на 2022 рік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</si>
  <si>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</si>
  <si>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виконкому міської ради</t>
  </si>
  <si>
    <t>Зміни в додаток  1 до  рішення сесії міської ради "Про бюджет Золочівької міської територіальної громади на 2022 рік"</t>
  </si>
  <si>
    <t>Мар'ян Ковальський</t>
  </si>
  <si>
    <t xml:space="preserve">Керуючий справами </t>
  </si>
  <si>
    <t>Комплексна програма боротьби зі злочинністю та зміцнення правопорядку на території м.Золочів</t>
  </si>
  <si>
    <t>Інші субвенції з місцевих бюджетів</t>
  </si>
  <si>
    <t>0613000</t>
  </si>
  <si>
    <t>Бюджет Поморянської ТГ</t>
  </si>
  <si>
    <t>0613230</t>
  </si>
  <si>
    <t>Програма підтримки внутрішньо переміщених осіб, які тимчасово проживають у закладах освіти Золочівської міської територіальної громади під час воєнного стану у 2022 році</t>
  </si>
  <si>
    <t>Рішення виконкому №  1107      від 26.04.2022</t>
  </si>
  <si>
    <t>Заходи та роботи з територіальної оборони</t>
  </si>
  <si>
    <t>0380</t>
  </si>
  <si>
    <t>0618240</t>
  </si>
  <si>
    <t>Програма сприяння діяльності підрозділів територіальної оборони Збройних Сил України та добровольчих формувань у Золочівській територіальній громаді під час воєнного стану у 2022 році</t>
  </si>
  <si>
    <t>Рішення виконкому №  1070      від 24.03.2022</t>
  </si>
  <si>
    <t>Програма підтримки військового госпіталю Національної гвардії України (військова частина 3080)</t>
  </si>
  <si>
    <t>Рішення виконкому № 1118 від 05.05.2022 року</t>
  </si>
  <si>
    <t xml:space="preserve">Відшкодування витрат на поховання осіб, які брали участь у бойових діях або забезпеченні заходів з національної безпеки і оборони, відсічі і стримування збройної агресії </t>
  </si>
  <si>
    <t>Транспортні вмтрати для перевезення тіл загиблих(померлих) учасників бойових дій та осіб, які брали участь у бойових діях або забезпеченні заходів з національної безпеки і оборони, відсіч і стримування збройної агресії</t>
  </si>
  <si>
    <t>0117380</t>
  </si>
  <si>
    <t>Виконання інвестиційних проектів за рахунок інших субвенцій з державного бюджету</t>
  </si>
  <si>
    <t>Забезпечення діяльності місцевої та добровільної пожежної охорони</t>
  </si>
  <si>
    <t>Рішення сесії №2169    від  07.04.2022  року</t>
  </si>
  <si>
    <t xml:space="preserve">до рішення виконкому міської ради   </t>
  </si>
  <si>
    <t>7380</t>
  </si>
  <si>
    <t xml:space="preserve">Реконструкція системи киснепостачання КНП "Золочівська центральна районна лікарня" Золочівської міської ради Львівської області із встановленням кисневої станції контейнерного типу за адресою вул.Павлова академіка, буд.48, м.Золочів Львівська область" </t>
  </si>
  <si>
    <t xml:space="preserve">              Керуючий   справами </t>
  </si>
  <si>
    <t>Забезпечення діяльності місцевої  та добровільної пожежної охорони</t>
  </si>
  <si>
    <t>Субвенція з місцевого бюджету на закупівлю опорними закладами охорони здоров'я послуг щодо пректування та встановлення кисневих станцій за рахунок залишку коштів відповідної субвенції з державного бюджету, що утворилася на початок бюджетного періоду</t>
  </si>
  <si>
    <t>Програма проведення нормативної грошової оцінки земель населених пунктів Золочівської міської територіальної громади</t>
  </si>
  <si>
    <t>0913242</t>
  </si>
  <si>
    <t>Інші субвенції з місцевого бюджету</t>
  </si>
  <si>
    <t>Бюджет Бородянської селищної ради Бучанського району  Київської області</t>
  </si>
  <si>
    <t>Комплексна  програма соціальної підтримки та захисту дітей Золочівської міської територіальної громади на 2022 рік</t>
  </si>
  <si>
    <t>Програма фінансової підтримки державної міграційної служби на 2022 рік</t>
  </si>
  <si>
    <t>Програма підтримки територій, що зазнали негативного впливу війни в Україні на 2022 рік</t>
  </si>
  <si>
    <t>0916083</t>
  </si>
  <si>
    <t>Проектні, будівельно-ремонтні роботи, придбання житла та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піклуання, осіб з їх числа</t>
  </si>
  <si>
    <t>0916000</t>
  </si>
  <si>
    <t>Програма підтримки органів виконавчої влади</t>
  </si>
  <si>
    <t>0900000</t>
  </si>
  <si>
    <t>Рішення виконкому № 1219 від23.06.2022 року</t>
  </si>
  <si>
    <t>Бюджет Глинянської ТГ</t>
  </si>
  <si>
    <t>Програма забезпечення заходів у сфері державної безпеки України та ефективної діяльності Управління Служби безпеки України у Львівській області на 2022-2023 роки</t>
  </si>
  <si>
    <t>Програма покращення матеріально-технічної бази 13 ДПРЧ 5 ДПРЗ ГУ ДСНС у Львівській області на 2022 рік</t>
  </si>
  <si>
    <t>Відділ з питань культури</t>
  </si>
  <si>
    <t>1017000</t>
  </si>
  <si>
    <t xml:space="preserve">  </t>
  </si>
  <si>
    <t>Будівництво установ та закладів культури</t>
  </si>
  <si>
    <t>1017324</t>
  </si>
  <si>
    <t>7324</t>
  </si>
  <si>
    <t>Реконструкція теплової мережі до будинку культури (народного дому) с. Білий Камінь Золочівського району Львівської області</t>
  </si>
  <si>
    <t>Рішення виконкому №1301  від 14.07.2022 року</t>
  </si>
  <si>
    <t>0117322</t>
  </si>
  <si>
    <t>7322</t>
  </si>
  <si>
    <t>Програма підтримки внутрішньо переміщених осіб, які тимчасово проживають у відділенні надання соціальних послуг в умовах цілодобового перебування/проживання Комунального закладу "Центр надання соціальних послуг" Золочівської міської територіальної громади під час воєнного стану у 2022 році</t>
  </si>
  <si>
    <t>Будівництво медичних установ та закладів</t>
  </si>
  <si>
    <t>Рішення виконкому № 1332           від 04.08.2022</t>
  </si>
  <si>
    <t>Інші дотації з місцевого бюджету</t>
  </si>
  <si>
    <t>Внески до статутного капіталу суб'єктів господарювання</t>
  </si>
  <si>
    <t>0117670</t>
  </si>
  <si>
    <t>0118240</t>
  </si>
  <si>
    <t>0618000</t>
  </si>
  <si>
    <t>0117330</t>
  </si>
  <si>
    <t>Будівництво об'єктів іншої комунальної власності</t>
  </si>
  <si>
    <t>Надання та виплата одноразової матеріальної допомоги громадянам, які заключили контракт на проходження служби у складі добровольчих формувань на території Золочівської територіальної громади (надається на підставі подання командира добровольчого формування)</t>
  </si>
  <si>
    <t>7330</t>
  </si>
  <si>
    <t>Програма "Капітальний ремонт (реконструкція, будівництво) об'єктів комунальної власності Золорчівської територіальної громади на 2022 рік</t>
  </si>
  <si>
    <t>Реконструкція теплової мережі до будинку по вул.Шашкевича М.,35 м.Золочів</t>
  </si>
  <si>
    <t>Додаток 5</t>
  </si>
  <si>
    <t>Додаток  7</t>
  </si>
  <si>
    <t>Рішення виконкому №  1181   від  07.06.2022  року</t>
  </si>
  <si>
    <t>Рішення виконкому №1181    від  07.06.2022  року</t>
  </si>
  <si>
    <t>Рішення виконкому №  1380    від 01.09.2022</t>
  </si>
  <si>
    <t>Програма забезпечення заходів у сфері державної безпеки України та ефективної діяльності Золочівського ройонного відділу Управління Служби безпеки України у Львівській області на 2022 роки</t>
  </si>
  <si>
    <t>Програма підтримки окремого батальйону територіальної оборони на 2022- 2024 роки</t>
  </si>
  <si>
    <t>Рішення сесії №2100   від  27.01.2022  року</t>
  </si>
  <si>
    <t>Субвенція обласному бюджету Львівської області (на придбання комплектів зимового одягу для 64 батальйону 103 окремої бригади)</t>
  </si>
  <si>
    <t>Субвенція Бородянській селищній раді Бучацького району Київської області</t>
  </si>
  <si>
    <t>Субвенція з місцевого бюджету на виконання інвестиційних проектів</t>
  </si>
  <si>
    <t>Будівництво об'єктів житлово-комунального господарства</t>
  </si>
  <si>
    <t>Заходи з енергозбереження</t>
  </si>
  <si>
    <t>Субвенція обласному бюджету Львівської області ( на співфінансування придбання шкільних автобусів)</t>
  </si>
  <si>
    <t>0117640</t>
  </si>
  <si>
    <t>0117368</t>
  </si>
  <si>
    <t>Виконання інвестиційних проектівза рахунок субвенцій з інших бюджетів</t>
  </si>
  <si>
    <t>Обласний бюджет Львівської області</t>
  </si>
  <si>
    <t>І. Трансферти із загального фонду бюджету</t>
  </si>
  <si>
    <t>Програма підтримки внутрішньо переміщених та/або евакуйованих осіб на території Золочівської міської територіальної громади Львівської області у 2022 році</t>
  </si>
  <si>
    <t>Рішення виконкому № 1421           від27.09.2022</t>
  </si>
  <si>
    <t>Фінансова підтримка діяльності Ізолятора тимчасового тримання №1 ГУНП у Львівській області (м.Золочів)</t>
  </si>
  <si>
    <t>Рішення виконкому №       від 18.08.2022 року</t>
  </si>
  <si>
    <t>Рішення виконкому №1421       від 27.09.2022 року</t>
  </si>
  <si>
    <t>7640</t>
  </si>
  <si>
    <t>0117310</t>
  </si>
  <si>
    <t>7310</t>
  </si>
  <si>
    <t>7368</t>
  </si>
  <si>
    <t>Додаток 3</t>
  </si>
  <si>
    <t>від  27.09. 2022 року  № 1420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</si>
  <si>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</si>
  <si>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</si>
  <si>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</si>
  <si>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Програма ремонту та утримання автомобільних доріг загального користування державного та місцевого значення на території Золочівської міської територіальної громади Золочіського району Львівської області на 2022 рік</t>
  </si>
  <si>
    <t>Субвенція обласному бюджету Львівької області (на співфінансування робіт з експлуатаційного утримання автомобільної  дороги загального користування місцевого значення 0140701 Золочів-Красне)</t>
  </si>
  <si>
    <t xml:space="preserve"> від 14.10.2022 р.   № </t>
  </si>
  <si>
    <t>Субвенція обласному бюджету Львівської області ( на виконання програми інформатизації "Цифрова Золочівська міська територіальна громада")</t>
  </si>
  <si>
    <t>Субвенція обласному бюджету Львівської області ( на виконання програми створення належних умов для якісної підготовки робітничих кадрів у Золочівській міській територіальній громаді" професійний ліцей)</t>
  </si>
  <si>
    <t>За надані послуги з захоронення учасників бойових дій (копання могили)</t>
  </si>
  <si>
    <t>Програма інформатизації "Цифрова Золочівська міська територіальна громада" на 2022-2024 роки</t>
  </si>
  <si>
    <t>Програма створення належних умов для якісної підготовки робітничих кадрів у Золочівській міській територіальній громаді на 2022 рік</t>
  </si>
  <si>
    <t>Програма заходів до Дня  Святого Миколая для дітей пільгових категорій, які проживають на території Золочівської міської територіальної громади на 2022 рік</t>
  </si>
  <si>
    <t>Рішення виконкому №   1473    від 02.11.2022 року</t>
  </si>
  <si>
    <t>Рішення виконкому № 1473  від 02.11.2022 року</t>
  </si>
  <si>
    <t>Додаток 2                                                            
              до рішення виконкому міської ради
   від 02.11.2022 р.  № 1474</t>
  </si>
  <si>
    <t>від 02.11.2022 р. № 1474</t>
  </si>
  <si>
    <t>Додаток  4                                                                                до рішення виконкому міської ради  від 02.11.2022   р. № 1474</t>
  </si>
  <si>
    <t>Додаток 5      
 до рішення виконкому міської ради
   від 02.11.2022 р. № 1474</t>
  </si>
  <si>
    <t>від 02.11.2022 р.   №1474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</si>
</sst>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\-#,##0.00;#,&quot;-&quot;"/>
    <numFmt numFmtId="167" formatCode="#,##0.00_ ;\-#,##0.00\ "/>
  </numFmts>
  <fonts count="9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57"/>
      <name val="Arial Cyr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5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Svoboda"/>
      <family val="2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Svoboda"/>
      <charset val="204"/>
    </font>
    <font>
      <sz val="12"/>
      <name val="Svoboda"/>
      <family val="2"/>
    </font>
    <font>
      <sz val="13"/>
      <name val="Arial Cyr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4"/>
      <color indexed="57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color indexed="57"/>
      <name val="Times New Roman Cyr"/>
      <family val="1"/>
      <charset val="204"/>
    </font>
    <font>
      <b/>
      <sz val="10"/>
      <color indexed="10"/>
      <name val="Times New Roman Cyr"/>
      <charset val="204"/>
    </font>
    <font>
      <b/>
      <i/>
      <sz val="11"/>
      <name val="Times New Roman"/>
      <family val="1"/>
      <charset val="204"/>
    </font>
    <font>
      <b/>
      <sz val="10"/>
      <color indexed="5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7" fillId="0" borderId="0"/>
    <xf numFmtId="0" fontId="17" fillId="0" borderId="0"/>
    <xf numFmtId="0" fontId="44" fillId="6" borderId="0" applyNumberFormat="0" applyBorder="0" applyAlignment="0" applyProtection="0"/>
    <xf numFmtId="0" fontId="48" fillId="0" borderId="0">
      <alignment vertical="top"/>
    </xf>
  </cellStyleXfs>
  <cellXfs count="813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11" fillId="4" borderId="1" xfId="0" applyNumberFormat="1" applyFont="1" applyFill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2" fillId="0" borderId="0" xfId="0" applyFont="1"/>
    <xf numFmtId="0" fontId="2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2" fontId="13" fillId="4" borderId="1" xfId="0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14" fillId="0" borderId="0" xfId="0" applyFont="1"/>
    <xf numFmtId="0" fontId="11" fillId="0" borderId="0" xfId="0" applyFont="1"/>
    <xf numFmtId="0" fontId="15" fillId="0" borderId="0" xfId="0" applyFont="1"/>
    <xf numFmtId="0" fontId="16" fillId="0" borderId="1" xfId="0" applyFont="1" applyBorder="1" applyAlignment="1">
      <alignment vertical="center" wrapText="1"/>
    </xf>
    <xf numFmtId="2" fontId="16" fillId="4" borderId="1" xfId="0" applyNumberFormat="1" applyFont="1" applyFill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1" fontId="18" fillId="3" borderId="8" xfId="2" applyNumberFormat="1" applyFont="1" applyFill="1" applyBorder="1" applyAlignment="1">
      <alignment horizontal="right" vertical="center"/>
    </xf>
    <xf numFmtId="0" fontId="18" fillId="3" borderId="8" xfId="2" applyFont="1" applyFill="1" applyBorder="1" applyAlignment="1">
      <alignment horizontal="left" vertical="center" wrapText="1"/>
    </xf>
    <xf numFmtId="1" fontId="14" fillId="3" borderId="8" xfId="2" applyNumberFormat="1" applyFont="1" applyFill="1" applyBorder="1" applyAlignment="1">
      <alignment horizontal="right" vertical="center"/>
    </xf>
    <xf numFmtId="0" fontId="14" fillId="3" borderId="8" xfId="2" applyFont="1" applyFill="1" applyBorder="1" applyAlignment="1">
      <alignment horizontal="left" vertical="center" wrapText="1"/>
    </xf>
    <xf numFmtId="1" fontId="5" fillId="3" borderId="8" xfId="2" applyNumberFormat="1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1" fontId="19" fillId="4" borderId="9" xfId="1" applyNumberFormat="1" applyFont="1" applyFill="1" applyBorder="1" applyAlignment="1">
      <alignment horizontal="right" vertical="center"/>
    </xf>
    <xf numFmtId="0" fontId="19" fillId="4" borderId="9" xfId="1" applyFont="1" applyFill="1" applyBorder="1" applyAlignment="1">
      <alignment horizontal="center" vertical="center" wrapText="1"/>
    </xf>
    <xf numFmtId="4" fontId="19" fillId="4" borderId="7" xfId="1" applyNumberFormat="1" applyFont="1" applyFill="1" applyBorder="1" applyAlignment="1">
      <alignment vertical="center" wrapText="1"/>
    </xf>
    <xf numFmtId="4" fontId="19" fillId="4" borderId="9" xfId="1" applyNumberFormat="1" applyFont="1" applyFill="1" applyBorder="1" applyAlignment="1">
      <alignment vertical="center"/>
    </xf>
    <xf numFmtId="1" fontId="18" fillId="3" borderId="8" xfId="1" applyNumberFormat="1" applyFont="1" applyFill="1" applyBorder="1" applyAlignment="1">
      <alignment horizontal="right" vertical="center"/>
    </xf>
    <xf numFmtId="0" fontId="18" fillId="3" borderId="8" xfId="1" applyFont="1" applyFill="1" applyBorder="1" applyAlignment="1">
      <alignment vertical="center" wrapText="1"/>
    </xf>
    <xf numFmtId="4" fontId="18" fillId="4" borderId="1" xfId="1" applyNumberFormat="1" applyFont="1" applyFill="1" applyBorder="1" applyAlignment="1">
      <alignment vertical="center" wrapText="1"/>
    </xf>
    <xf numFmtId="4" fontId="18" fillId="3" borderId="8" xfId="1" applyNumberFormat="1" applyFont="1" applyFill="1" applyBorder="1" applyAlignment="1">
      <alignment vertical="center"/>
    </xf>
    <xf numFmtId="1" fontId="14" fillId="3" borderId="8" xfId="1" applyNumberFormat="1" applyFont="1" applyFill="1" applyBorder="1" applyAlignment="1">
      <alignment horizontal="right" vertical="center"/>
    </xf>
    <xf numFmtId="0" fontId="14" fillId="3" borderId="8" xfId="1" applyFont="1" applyFill="1" applyBorder="1" applyAlignment="1">
      <alignment vertical="center" wrapText="1"/>
    </xf>
    <xf numFmtId="4" fontId="14" fillId="4" borderId="1" xfId="1" applyNumberFormat="1" applyFont="1" applyFill="1" applyBorder="1" applyAlignment="1">
      <alignment vertical="center" wrapText="1"/>
    </xf>
    <xf numFmtId="4" fontId="14" fillId="3" borderId="8" xfId="1" applyNumberFormat="1" applyFont="1" applyFill="1" applyBorder="1" applyAlignment="1">
      <alignment vertical="center"/>
    </xf>
    <xf numFmtId="1" fontId="5" fillId="3" borderId="8" xfId="1" applyNumberFormat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4" fontId="5" fillId="3" borderId="8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top" wrapText="1"/>
    </xf>
    <xf numFmtId="0" fontId="8" fillId="0" borderId="1" xfId="0" quotePrefix="1" applyFont="1" applyBorder="1" applyAlignment="1">
      <alignment vertical="center" wrapText="1"/>
    </xf>
    <xf numFmtId="0" fontId="9" fillId="0" borderId="1" xfId="0" quotePrefix="1" applyFont="1" applyBorder="1" applyAlignment="1">
      <alignment vertical="center" wrapText="1"/>
    </xf>
    <xf numFmtId="0" fontId="0" fillId="5" borderId="0" xfId="0" applyFill="1"/>
    <xf numFmtId="0" fontId="21" fillId="5" borderId="0" xfId="0" applyFont="1" applyFill="1" applyAlignment="1">
      <alignment horizontal="right"/>
    </xf>
    <xf numFmtId="0" fontId="22" fillId="5" borderId="0" xfId="0" applyFont="1" applyFill="1" applyAlignment="1">
      <alignment horizontal="center" vertical="center" wrapText="1"/>
    </xf>
    <xf numFmtId="0" fontId="24" fillId="5" borderId="0" xfId="0" applyFont="1" applyFill="1"/>
    <xf numFmtId="0" fontId="25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6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/>
    </xf>
    <xf numFmtId="0" fontId="17" fillId="5" borderId="0" xfId="0" applyFont="1" applyFill="1"/>
    <xf numFmtId="0" fontId="32" fillId="5" borderId="0" xfId="0" applyFont="1" applyFill="1"/>
    <xf numFmtId="0" fontId="31" fillId="5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4" fontId="30" fillId="0" borderId="1" xfId="0" applyNumberFormat="1" applyFont="1" applyBorder="1" applyAlignment="1">
      <alignment horizontal="right" vertical="center" wrapText="1"/>
    </xf>
    <xf numFmtId="164" fontId="33" fillId="5" borderId="0" xfId="0" applyNumberFormat="1" applyFont="1" applyFill="1"/>
    <xf numFmtId="0" fontId="17" fillId="0" borderId="0" xfId="0" applyFont="1"/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164" fontId="17" fillId="0" borderId="0" xfId="0" applyNumberFormat="1" applyFont="1"/>
    <xf numFmtId="0" fontId="22" fillId="5" borderId="1" xfId="0" applyFont="1" applyFill="1" applyBorder="1"/>
    <xf numFmtId="0" fontId="34" fillId="5" borderId="0" xfId="0" applyFont="1" applyFill="1"/>
    <xf numFmtId="0" fontId="22" fillId="5" borderId="1" xfId="0" applyFont="1" applyFill="1" applyBorder="1" applyAlignment="1">
      <alignment horizontal="center" wrapText="1"/>
    </xf>
    <xf numFmtId="0" fontId="35" fillId="5" borderId="1" xfId="0" applyFont="1" applyFill="1" applyBorder="1" applyAlignment="1">
      <alignment wrapText="1"/>
    </xf>
    <xf numFmtId="0" fontId="0" fillId="5" borderId="0" xfId="0" applyFill="1" applyAlignment="1">
      <alignment vertical="center"/>
    </xf>
    <xf numFmtId="164" fontId="0" fillId="5" borderId="0" xfId="0" applyNumberFormat="1" applyFill="1"/>
    <xf numFmtId="0" fontId="19" fillId="5" borderId="0" xfId="0" applyFont="1" applyFill="1" applyAlignment="1">
      <alignment vertical="center" wrapText="1"/>
    </xf>
    <xf numFmtId="0" fontId="19" fillId="5" borderId="0" xfId="0" applyFont="1" applyFill="1" applyAlignment="1">
      <alignment wrapText="1"/>
    </xf>
    <xf numFmtId="0" fontId="22" fillId="5" borderId="0" xfId="0" applyFont="1" applyFill="1" applyAlignment="1">
      <alignment horizontal="center" wrapText="1"/>
    </xf>
    <xf numFmtId="0" fontId="23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7" fillId="0" borderId="10" xfId="0" applyFont="1" applyBorder="1"/>
    <xf numFmtId="0" fontId="0" fillId="0" borderId="10" xfId="0" applyBorder="1"/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" fontId="30" fillId="5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4" fillId="0" borderId="30" xfId="0" applyNumberFormat="1" applyFont="1" applyBorder="1" applyAlignment="1">
      <alignment horizontal="center" vertical="top" wrapText="1"/>
    </xf>
    <xf numFmtId="2" fontId="14" fillId="0" borderId="23" xfId="0" applyNumberFormat="1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4" fillId="0" borderId="14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/>
    <xf numFmtId="2" fontId="14" fillId="0" borderId="14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4" fillId="0" borderId="4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39" fillId="0" borderId="0" xfId="3" applyFont="1"/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38" fillId="0" borderId="0" xfId="3" applyFont="1" applyBorder="1" applyAlignment="1"/>
    <xf numFmtId="0" fontId="30" fillId="0" borderId="0" xfId="3" applyFont="1" applyBorder="1" applyAlignment="1">
      <alignment horizontal="left" vertical="center"/>
    </xf>
    <xf numFmtId="0" fontId="23" fillId="0" borderId="0" xfId="3" applyFont="1" applyBorder="1" applyAlignment="1"/>
    <xf numFmtId="0" fontId="0" fillId="0" borderId="0" xfId="0" applyBorder="1" applyAlignment="1"/>
    <xf numFmtId="0" fontId="31" fillId="0" borderId="1" xfId="3" applyFont="1" applyBorder="1" applyAlignment="1">
      <alignment horizontal="left" vertical="center" wrapText="1"/>
    </xf>
    <xf numFmtId="0" fontId="23" fillId="0" borderId="1" xfId="3" applyFont="1" applyBorder="1" applyAlignment="1">
      <alignment vertical="center" wrapText="1"/>
    </xf>
    <xf numFmtId="0" fontId="23" fillId="0" borderId="1" xfId="3" applyFont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top"/>
    </xf>
    <xf numFmtId="0" fontId="22" fillId="0" borderId="1" xfId="3" applyFont="1" applyBorder="1" applyAlignment="1">
      <alignment horizontal="center"/>
    </xf>
    <xf numFmtId="2" fontId="22" fillId="0" borderId="1" xfId="3" applyNumberFormat="1" applyFont="1" applyBorder="1" applyAlignment="1">
      <alignment horizontal="center"/>
    </xf>
    <xf numFmtId="0" fontId="0" fillId="0" borderId="1" xfId="0" applyBorder="1"/>
    <xf numFmtId="0" fontId="40" fillId="0" borderId="1" xfId="3" applyFont="1" applyBorder="1" applyAlignment="1">
      <alignment horizontal="left" vertical="top"/>
    </xf>
    <xf numFmtId="0" fontId="22" fillId="0" borderId="1" xfId="3" applyFont="1" applyBorder="1" applyAlignment="1"/>
    <xf numFmtId="0" fontId="42" fillId="0" borderId="1" xfId="3" applyFont="1" applyBorder="1" applyAlignment="1">
      <alignment horizontal="center" vertical="top"/>
    </xf>
    <xf numFmtId="0" fontId="43" fillId="0" borderId="1" xfId="3" applyFont="1" applyBorder="1" applyAlignment="1"/>
    <xf numFmtId="0" fontId="23" fillId="0" borderId="1" xfId="3" applyFont="1" applyBorder="1" applyAlignment="1"/>
    <xf numFmtId="2" fontId="22" fillId="0" borderId="1" xfId="0" applyNumberFormat="1" applyFont="1" applyBorder="1" applyAlignment="1">
      <alignment horizontal="center" vertical="center"/>
    </xf>
    <xf numFmtId="0" fontId="31" fillId="0" borderId="1" xfId="3" applyFont="1" applyBorder="1" applyAlignment="1">
      <alignment vertical="top"/>
    </xf>
    <xf numFmtId="2" fontId="23" fillId="0" borderId="1" xfId="3" applyNumberFormat="1" applyFont="1" applyBorder="1" applyAlignment="1">
      <alignment horizontal="center"/>
    </xf>
    <xf numFmtId="0" fontId="23" fillId="0" borderId="1" xfId="3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40" fillId="0" borderId="1" xfId="3" applyFont="1" applyBorder="1" applyAlignment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 applyProtection="1">
      <alignment horizontal="center" vertical="top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20" fillId="0" borderId="0" xfId="0" applyNumberFormat="1" applyFont="1" applyFill="1" applyBorder="1" applyAlignment="1" applyProtection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49" fontId="22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</xf>
    <xf numFmtId="0" fontId="22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4" fontId="22" fillId="7" borderId="14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top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40" fillId="5" borderId="5" xfId="0" applyFont="1" applyFill="1" applyBorder="1" applyAlignment="1">
      <alignment vertical="top" wrapText="1"/>
    </xf>
    <xf numFmtId="4" fontId="42" fillId="0" borderId="7" xfId="0" applyNumberFormat="1" applyFont="1" applyBorder="1" applyAlignment="1">
      <alignment horizontal="center" vertical="center" wrapText="1"/>
    </xf>
    <xf numFmtId="4" fontId="49" fillId="0" borderId="1" xfId="5" applyNumberFormat="1" applyFont="1" applyBorder="1" applyAlignment="1">
      <alignment horizontal="center" vertical="center"/>
    </xf>
    <xf numFmtId="0" fontId="19" fillId="0" borderId="0" xfId="0" applyFont="1" applyFill="1"/>
    <xf numFmtId="0" fontId="40" fillId="0" borderId="1" xfId="0" applyFont="1" applyBorder="1" applyAlignment="1">
      <alignment wrapText="1"/>
    </xf>
    <xf numFmtId="0" fontId="40" fillId="3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40" fillId="3" borderId="1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top" wrapText="1"/>
    </xf>
    <xf numFmtId="49" fontId="47" fillId="0" borderId="1" xfId="0" applyNumberFormat="1" applyFont="1" applyFill="1" applyBorder="1" applyAlignment="1">
      <alignment horizontal="center" vertical="top"/>
    </xf>
    <xf numFmtId="49" fontId="4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top"/>
    </xf>
    <xf numFmtId="49" fontId="47" fillId="3" borderId="1" xfId="0" applyNumberFormat="1" applyFont="1" applyFill="1" applyBorder="1" applyAlignment="1">
      <alignment horizontal="center" vertical="top"/>
    </xf>
    <xf numFmtId="49" fontId="40" fillId="3" borderId="1" xfId="0" applyNumberFormat="1" applyFont="1" applyFill="1" applyBorder="1" applyAlignment="1">
      <alignment horizontal="center" vertical="center"/>
    </xf>
    <xf numFmtId="0" fontId="40" fillId="3" borderId="36" xfId="0" applyFont="1" applyFill="1" applyBorder="1" applyAlignment="1">
      <alignment horizontal="left" vertical="center" wrapText="1"/>
    </xf>
    <xf numFmtId="4" fontId="42" fillId="3" borderId="7" xfId="0" applyNumberFormat="1" applyFont="1" applyFill="1" applyBorder="1" applyAlignment="1">
      <alignment horizontal="center" vertical="center" wrapText="1"/>
    </xf>
    <xf numFmtId="4" fontId="49" fillId="3" borderId="1" xfId="5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40" fillId="3" borderId="7" xfId="0" applyFont="1" applyFill="1" applyBorder="1" applyAlignment="1">
      <alignment horizontal="left" vertical="center" wrapText="1"/>
    </xf>
    <xf numFmtId="0" fontId="40" fillId="3" borderId="7" xfId="0" applyFont="1" applyFill="1" applyBorder="1" applyAlignment="1">
      <alignment horizontal="left" vertical="top" wrapText="1"/>
    </xf>
    <xf numFmtId="49" fontId="40" fillId="0" borderId="7" xfId="0" applyNumberFormat="1" applyFont="1" applyFill="1" applyBorder="1" applyAlignment="1">
      <alignment horizontal="center" vertical="center" wrapText="1"/>
    </xf>
    <xf numFmtId="0" fontId="40" fillId="0" borderId="7" xfId="0" applyNumberFormat="1" applyFont="1" applyFill="1" applyBorder="1" applyAlignment="1" applyProtection="1">
      <alignment horizontal="center" vertical="center" wrapText="1"/>
    </xf>
    <xf numFmtId="49" fontId="40" fillId="0" borderId="7" xfId="0" applyNumberFormat="1" applyFont="1" applyFill="1" applyBorder="1" applyAlignment="1" applyProtection="1">
      <alignment horizontal="center" vertical="center" wrapText="1"/>
    </xf>
    <xf numFmtId="0" fontId="40" fillId="0" borderId="7" xfId="0" applyFont="1" applyFill="1" applyBorder="1" applyAlignment="1">
      <alignment horizontal="left" vertical="top" wrapText="1"/>
    </xf>
    <xf numFmtId="4" fontId="49" fillId="0" borderId="7" xfId="5" applyNumberFormat="1" applyFont="1" applyBorder="1" applyAlignment="1">
      <alignment horizontal="center" vertical="center"/>
    </xf>
    <xf numFmtId="49" fontId="40" fillId="0" borderId="1" xfId="0" applyNumberFormat="1" applyFont="1" applyFill="1" applyBorder="1" applyAlignment="1" applyProtection="1">
      <alignment horizontal="center" vertical="center" wrapText="1"/>
    </xf>
    <xf numFmtId="0" fontId="40" fillId="0" borderId="7" xfId="0" applyFont="1" applyBorder="1" applyAlignment="1">
      <alignment horizontal="left" vertical="center" wrapText="1"/>
    </xf>
    <xf numFmtId="4" fontId="40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4" fontId="40" fillId="0" borderId="1" xfId="0" applyNumberFormat="1" applyFont="1" applyFill="1" applyBorder="1" applyAlignment="1" applyProtection="1">
      <alignment horizontal="center"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top" wrapText="1"/>
    </xf>
    <xf numFmtId="0" fontId="40" fillId="3" borderId="4" xfId="0" applyFont="1" applyFill="1" applyBorder="1" applyAlignment="1">
      <alignment horizontal="left" vertical="top" wrapText="1"/>
    </xf>
    <xf numFmtId="4" fontId="42" fillId="0" borderId="6" xfId="0" applyNumberFormat="1" applyFont="1" applyBorder="1" applyAlignment="1">
      <alignment horizontal="center" vertical="center" wrapText="1"/>
    </xf>
    <xf numFmtId="4" fontId="49" fillId="0" borderId="4" xfId="5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</xf>
    <xf numFmtId="49" fontId="22" fillId="7" borderId="14" xfId="0" applyNumberFormat="1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/>
    </xf>
    <xf numFmtId="49" fontId="40" fillId="3" borderId="6" xfId="0" applyNumberFormat="1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left" vertical="center" wrapText="1"/>
    </xf>
    <xf numFmtId="4" fontId="40" fillId="3" borderId="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51" fillId="0" borderId="1" xfId="0" applyFont="1" applyFill="1" applyBorder="1" applyAlignment="1">
      <alignment horizontal="center" vertical="top"/>
    </xf>
    <xf numFmtId="0" fontId="20" fillId="0" borderId="0" xfId="0" applyNumberFormat="1" applyFont="1" applyFill="1" applyAlignment="1" applyProtection="1">
      <alignment vertical="top"/>
    </xf>
    <xf numFmtId="0" fontId="20" fillId="0" borderId="2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Alignment="1" applyProtection="1"/>
    <xf numFmtId="3" fontId="20" fillId="0" borderId="0" xfId="0" applyNumberFormat="1" applyFont="1" applyFill="1" applyAlignment="1" applyProtection="1"/>
    <xf numFmtId="165" fontId="20" fillId="0" borderId="0" xfId="0" applyNumberFormat="1" applyFont="1" applyFill="1" applyAlignment="1" applyProtection="1"/>
    <xf numFmtId="0" fontId="31" fillId="0" borderId="0" xfId="0" applyFont="1" applyFill="1" applyAlignment="1">
      <alignment vertical="center"/>
    </xf>
    <xf numFmtId="1" fontId="31" fillId="0" borderId="0" xfId="0" applyNumberFormat="1" applyFont="1" applyFill="1" applyBorder="1" applyAlignment="1">
      <alignment horizontal="left"/>
    </xf>
    <xf numFmtId="0" fontId="31" fillId="0" borderId="0" xfId="0" applyFont="1" applyFill="1" applyAlignment="1"/>
    <xf numFmtId="1" fontId="31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0" fillId="5" borderId="0" xfId="0" applyFill="1" applyBorder="1"/>
    <xf numFmtId="49" fontId="14" fillId="0" borderId="45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23" xfId="0" applyFont="1" applyBorder="1"/>
    <xf numFmtId="0" fontId="14" fillId="0" borderId="23" xfId="0" applyFont="1" applyBorder="1"/>
    <xf numFmtId="0" fontId="13" fillId="0" borderId="49" xfId="0" applyFont="1" applyBorder="1"/>
    <xf numFmtId="0" fontId="13" fillId="0" borderId="6" xfId="0" applyFont="1" applyBorder="1"/>
    <xf numFmtId="0" fontId="14" fillId="0" borderId="6" xfId="0" applyFont="1" applyBorder="1"/>
    <xf numFmtId="0" fontId="13" fillId="0" borderId="39" xfId="0" applyFont="1" applyBorder="1"/>
    <xf numFmtId="0" fontId="13" fillId="0" borderId="3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9" fillId="0" borderId="4" xfId="0" quotePrefix="1" applyFont="1" applyBorder="1" applyAlignment="1">
      <alignment vertical="center" wrapText="1"/>
    </xf>
    <xf numFmtId="0" fontId="20" fillId="3" borderId="7" xfId="0" applyFont="1" applyFill="1" applyBorder="1" applyAlignment="1">
      <alignment horizontal="right" vertical="center"/>
    </xf>
    <xf numFmtId="0" fontId="20" fillId="3" borderId="44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right" vertical="center"/>
    </xf>
    <xf numFmtId="0" fontId="20" fillId="3" borderId="43" xfId="0" applyFont="1" applyFill="1" applyBorder="1" applyAlignment="1">
      <alignment horizontal="right" vertical="center"/>
    </xf>
    <xf numFmtId="0" fontId="19" fillId="3" borderId="43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19" fillId="3" borderId="44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44" xfId="0" applyFont="1" applyFill="1" applyBorder="1" applyAlignment="1">
      <alignment horizontal="right" vertical="center"/>
    </xf>
    <xf numFmtId="0" fontId="9" fillId="3" borderId="43" xfId="0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</xf>
    <xf numFmtId="0" fontId="54" fillId="0" borderId="0" xfId="0" applyFont="1" applyAlignment="1">
      <alignment horizontal="left" wrapText="1"/>
    </xf>
    <xf numFmtId="0" fontId="13" fillId="0" borderId="3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6" fillId="0" borderId="35" xfId="0" applyFont="1" applyBorder="1"/>
    <xf numFmtId="0" fontId="5" fillId="0" borderId="14" xfId="0" applyFont="1" applyBorder="1"/>
    <xf numFmtId="0" fontId="16" fillId="0" borderId="14" xfId="0" applyFont="1" applyBorder="1"/>
    <xf numFmtId="0" fontId="5" fillId="0" borderId="15" xfId="0" applyFont="1" applyBorder="1"/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40" fillId="0" borderId="0" xfId="0" applyFont="1" applyAlignment="1"/>
    <xf numFmtId="0" fontId="0" fillId="5" borderId="0" xfId="0" applyFill="1" applyBorder="1" applyAlignment="1"/>
    <xf numFmtId="49" fontId="14" fillId="0" borderId="46" xfId="0" applyNumberFormat="1" applyFont="1" applyBorder="1" applyAlignment="1">
      <alignment horizontal="center"/>
    </xf>
    <xf numFmtId="0" fontId="20" fillId="7" borderId="4" xfId="0" applyFont="1" applyFill="1" applyBorder="1" applyAlignment="1">
      <alignment horizontal="right" vertical="center"/>
    </xf>
    <xf numFmtId="0" fontId="19" fillId="7" borderId="4" xfId="0" applyFont="1" applyFill="1" applyBorder="1" applyAlignment="1">
      <alignment horizontal="right" vertical="center"/>
    </xf>
    <xf numFmtId="0" fontId="19" fillId="7" borderId="47" xfId="0" applyFont="1" applyFill="1" applyBorder="1" applyAlignment="1">
      <alignment horizontal="right" vertical="center"/>
    </xf>
    <xf numFmtId="0" fontId="16" fillId="8" borderId="35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left" wrapText="1"/>
    </xf>
    <xf numFmtId="0" fontId="19" fillId="8" borderId="14" xfId="0" applyFont="1" applyFill="1" applyBorder="1" applyAlignment="1">
      <alignment horizontal="right" vertical="center"/>
    </xf>
    <xf numFmtId="0" fontId="19" fillId="8" borderId="15" xfId="0" applyFont="1" applyFill="1" applyBorder="1" applyAlignment="1">
      <alignment horizontal="right" vertical="center"/>
    </xf>
    <xf numFmtId="0" fontId="9" fillId="5" borderId="0" xfId="0" applyFont="1" applyFill="1" applyBorder="1" applyAlignment="1"/>
    <xf numFmtId="0" fontId="9" fillId="0" borderId="0" xfId="0" applyFont="1" applyBorder="1" applyAlignment="1"/>
    <xf numFmtId="0" fontId="9" fillId="0" borderId="7" xfId="0" quotePrefix="1" applyFont="1" applyBorder="1" applyAlignment="1">
      <alignment vertical="center" wrapText="1"/>
    </xf>
    <xf numFmtId="49" fontId="19" fillId="7" borderId="35" xfId="0" applyNumberFormat="1" applyFont="1" applyFill="1" applyBorder="1" applyAlignment="1">
      <alignment horizontal="center"/>
    </xf>
    <xf numFmtId="0" fontId="19" fillId="7" borderId="14" xfId="0" applyFont="1" applyFill="1" applyBorder="1" applyAlignment="1">
      <alignment horizontal="left" wrapText="1"/>
    </xf>
    <xf numFmtId="0" fontId="19" fillId="7" borderId="14" xfId="0" applyFont="1" applyFill="1" applyBorder="1" applyAlignment="1">
      <alignment horizontal="right" vertical="center"/>
    </xf>
    <xf numFmtId="0" fontId="19" fillId="7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center" wrapText="1"/>
    </xf>
    <xf numFmtId="0" fontId="19" fillId="3" borderId="7" xfId="0" applyFont="1" applyFill="1" applyBorder="1" applyAlignment="1">
      <alignment horizontal="right" vertical="center"/>
    </xf>
    <xf numFmtId="0" fontId="19" fillId="3" borderId="36" xfId="0" applyFont="1" applyFill="1" applyBorder="1" applyAlignment="1">
      <alignment horizontal="right" vertical="center"/>
    </xf>
    <xf numFmtId="0" fontId="14" fillId="0" borderId="46" xfId="0" applyFont="1" applyBorder="1" applyAlignment="1">
      <alignment horizontal="center"/>
    </xf>
    <xf numFmtId="0" fontId="20" fillId="3" borderId="4" xfId="0" applyFont="1" applyFill="1" applyBorder="1" applyAlignment="1">
      <alignment horizontal="right" vertical="center"/>
    </xf>
    <xf numFmtId="0" fontId="19" fillId="3" borderId="4" xfId="0" applyFont="1" applyFill="1" applyBorder="1" applyAlignment="1">
      <alignment horizontal="right" vertical="center"/>
    </xf>
    <xf numFmtId="0" fontId="19" fillId="3" borderId="47" xfId="0" applyFont="1" applyFill="1" applyBorder="1" applyAlignment="1">
      <alignment horizontal="right" vertical="center"/>
    </xf>
    <xf numFmtId="49" fontId="14" fillId="7" borderId="35" xfId="0" applyNumberFormat="1" applyFont="1" applyFill="1" applyBorder="1" applyAlignment="1">
      <alignment horizontal="center"/>
    </xf>
    <xf numFmtId="0" fontId="8" fillId="7" borderId="14" xfId="0" quotePrefix="1" applyFont="1" applyFill="1" applyBorder="1" applyAlignment="1">
      <alignment vertical="center" wrapText="1"/>
    </xf>
    <xf numFmtId="49" fontId="14" fillId="0" borderId="38" xfId="0" applyNumberFormat="1" applyFont="1" applyBorder="1" applyAlignment="1">
      <alignment horizontal="center"/>
    </xf>
    <xf numFmtId="0" fontId="9" fillId="0" borderId="6" xfId="0" quotePrefix="1" applyFont="1" applyBorder="1" applyAlignment="1">
      <alignment vertical="center" wrapText="1"/>
    </xf>
    <xf numFmtId="0" fontId="20" fillId="3" borderId="6" xfId="0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right" vertical="center"/>
    </xf>
    <xf numFmtId="0" fontId="19" fillId="3" borderId="39" xfId="0" applyFont="1" applyFill="1" applyBorder="1" applyAlignment="1">
      <alignment horizontal="right" vertical="center"/>
    </xf>
    <xf numFmtId="0" fontId="14" fillId="7" borderId="35" xfId="0" applyFont="1" applyFill="1" applyBorder="1" applyAlignment="1">
      <alignment horizontal="center"/>
    </xf>
    <xf numFmtId="0" fontId="20" fillId="3" borderId="47" xfId="0" applyFont="1" applyFill="1" applyBorder="1" applyAlignment="1">
      <alignment horizontal="right" vertical="center"/>
    </xf>
    <xf numFmtId="0" fontId="20" fillId="3" borderId="39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19" fillId="7" borderId="6" xfId="0" applyFont="1" applyFill="1" applyBorder="1" applyAlignment="1">
      <alignment horizontal="right" vertical="center"/>
    </xf>
    <xf numFmtId="0" fontId="19" fillId="7" borderId="39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9" fillId="5" borderId="0" xfId="0" applyFont="1" applyFill="1" applyAlignment="1">
      <alignment horizontal="center"/>
    </xf>
    <xf numFmtId="0" fontId="10" fillId="5" borderId="0" xfId="0" applyFont="1" applyFill="1"/>
    <xf numFmtId="0" fontId="5" fillId="0" borderId="0" xfId="0" applyNumberFormat="1" applyFont="1" applyFill="1" applyAlignment="1" applyProtection="1">
      <alignment horizontal="center"/>
    </xf>
    <xf numFmtId="49" fontId="40" fillId="0" borderId="7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justify"/>
    </xf>
    <xf numFmtId="49" fontId="40" fillId="0" borderId="30" xfId="0" applyNumberFormat="1" applyFont="1" applyFill="1" applyBorder="1" applyAlignment="1">
      <alignment horizontal="center" vertical="justify"/>
    </xf>
    <xf numFmtId="4" fontId="40" fillId="3" borderId="30" xfId="0" applyNumberFormat="1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7" borderId="14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/>
    <xf numFmtId="49" fontId="50" fillId="0" borderId="2" xfId="0" applyNumberFormat="1" applyFont="1" applyFill="1" applyBorder="1" applyAlignment="1">
      <alignment horizontal="center" vertical="top"/>
    </xf>
    <xf numFmtId="49" fontId="47" fillId="0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horizontal="center" vertical="top"/>
    </xf>
    <xf numFmtId="49" fontId="47" fillId="3" borderId="2" xfId="0" applyNumberFormat="1" applyFont="1" applyFill="1" applyBorder="1" applyAlignment="1">
      <alignment horizontal="center" vertical="top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vertical="center" wrapText="1"/>
    </xf>
    <xf numFmtId="0" fontId="57" fillId="0" borderId="1" xfId="3" applyFont="1" applyBorder="1" applyAlignment="1">
      <alignment horizontal="center" vertical="top"/>
    </xf>
    <xf numFmtId="0" fontId="42" fillId="0" borderId="1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58" fillId="0" borderId="1" xfId="0" applyFont="1" applyBorder="1" applyAlignment="1">
      <alignment horizontal="center" vertical="center" wrapText="1"/>
    </xf>
    <xf numFmtId="0" fontId="56" fillId="0" borderId="14" xfId="0" quotePrefix="1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3" fontId="22" fillId="0" borderId="7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/>
    <xf numFmtId="0" fontId="23" fillId="3" borderId="10" xfId="0" applyFont="1" applyFill="1" applyBorder="1" applyAlignment="1">
      <alignment horizontal="left" vertical="center" wrapText="1"/>
    </xf>
    <xf numFmtId="0" fontId="40" fillId="5" borderId="26" xfId="0" applyFont="1" applyFill="1" applyBorder="1" applyAlignment="1">
      <alignment vertical="top" wrapText="1"/>
    </xf>
    <xf numFmtId="0" fontId="8" fillId="7" borderId="35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vertical="center" wrapText="1"/>
    </xf>
    <xf numFmtId="0" fontId="56" fillId="7" borderId="14" xfId="0" quotePrefix="1" applyFont="1" applyFill="1" applyBorder="1" applyAlignment="1">
      <alignment vertical="center" wrapText="1"/>
    </xf>
    <xf numFmtId="0" fontId="55" fillId="7" borderId="14" xfId="0" applyFont="1" applyFill="1" applyBorder="1" applyAlignment="1">
      <alignment horizontal="left" vertical="top" wrapText="1"/>
    </xf>
    <xf numFmtId="0" fontId="40" fillId="7" borderId="13" xfId="0" applyFont="1" applyFill="1" applyBorder="1" applyAlignment="1">
      <alignment vertical="top" wrapText="1"/>
    </xf>
    <xf numFmtId="4" fontId="42" fillId="7" borderId="15" xfId="0" applyNumberFormat="1" applyFont="1" applyFill="1" applyBorder="1" applyAlignment="1">
      <alignment horizontal="center" vertical="center" wrapText="1"/>
    </xf>
    <xf numFmtId="0" fontId="40" fillId="3" borderId="30" xfId="0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quotePrefix="1" applyFont="1" applyBorder="1" applyAlignment="1">
      <alignment vertical="center" wrapText="1"/>
    </xf>
    <xf numFmtId="0" fontId="40" fillId="3" borderId="14" xfId="0" applyFont="1" applyFill="1" applyBorder="1" applyAlignment="1">
      <alignment horizontal="left" vertical="center" wrapText="1"/>
    </xf>
    <xf numFmtId="0" fontId="40" fillId="5" borderId="13" xfId="0" applyFont="1" applyFill="1" applyBorder="1" applyAlignment="1">
      <alignment vertical="top" wrapText="1"/>
    </xf>
    <xf numFmtId="4" fontId="42" fillId="0" borderId="3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63" fillId="5" borderId="0" xfId="0" applyFont="1" applyFill="1"/>
    <xf numFmtId="0" fontId="5" fillId="0" borderId="0" xfId="0" applyFont="1" applyAlignment="1">
      <alignment horizontal="center" vertical="center"/>
    </xf>
    <xf numFmtId="0" fontId="61" fillId="0" borderId="1" xfId="0" quotePrefix="1" applyFont="1" applyBorder="1" applyAlignment="1">
      <alignment vertical="center" wrapText="1"/>
    </xf>
    <xf numFmtId="0" fontId="67" fillId="5" borderId="0" xfId="0" applyFont="1" applyFill="1"/>
    <xf numFmtId="0" fontId="2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68" fillId="5" borderId="0" xfId="0" applyFont="1" applyFill="1" applyBorder="1"/>
    <xf numFmtId="0" fontId="69" fillId="5" borderId="0" xfId="0" applyFont="1" applyFill="1" applyBorder="1"/>
    <xf numFmtId="0" fontId="70" fillId="5" borderId="0" xfId="0" applyFont="1" applyFill="1" applyBorder="1"/>
    <xf numFmtId="0" fontId="70" fillId="5" borderId="0" xfId="0" applyFont="1" applyFill="1"/>
    <xf numFmtId="0" fontId="23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left" vertical="center"/>
    </xf>
    <xf numFmtId="0" fontId="71" fillId="5" borderId="0" xfId="0" applyFont="1" applyFill="1" applyBorder="1"/>
    <xf numFmtId="0" fontId="72" fillId="5" borderId="0" xfId="0" applyFont="1" applyFill="1" applyAlignment="1">
      <alignment horizontal="center" wrapText="1"/>
    </xf>
    <xf numFmtId="0" fontId="73" fillId="5" borderId="0" xfId="0" applyFont="1" applyFill="1" applyAlignment="1">
      <alignment horizontal="center"/>
    </xf>
    <xf numFmtId="0" fontId="75" fillId="5" borderId="0" xfId="0" applyFont="1" applyFill="1" applyAlignment="1">
      <alignment horizontal="centerContinuous"/>
    </xf>
    <xf numFmtId="4" fontId="74" fillId="5" borderId="0" xfId="0" applyNumberFormat="1" applyFont="1" applyFill="1" applyAlignment="1">
      <alignment horizontal="center"/>
    </xf>
    <xf numFmtId="0" fontId="67" fillId="5" borderId="0" xfId="0" applyFont="1" applyFill="1" applyAlignment="1">
      <alignment vertical="top" wrapText="1"/>
    </xf>
    <xf numFmtId="0" fontId="67" fillId="5" borderId="0" xfId="0" applyFont="1" applyFill="1" applyAlignment="1">
      <alignment vertical="center" wrapText="1"/>
    </xf>
    <xf numFmtId="0" fontId="77" fillId="5" borderId="0" xfId="0" applyFont="1" applyFill="1" applyAlignment="1">
      <alignment vertical="top" wrapText="1"/>
    </xf>
    <xf numFmtId="0" fontId="67" fillId="5" borderId="0" xfId="0" applyFont="1" applyFill="1" applyBorder="1" applyAlignment="1">
      <alignment vertical="top" wrapText="1"/>
    </xf>
    <xf numFmtId="0" fontId="71" fillId="5" borderId="0" xfId="0" applyFont="1" applyFill="1"/>
    <xf numFmtId="0" fontId="83" fillId="5" borderId="0" xfId="0" applyFont="1" applyFill="1" applyBorder="1" applyAlignment="1">
      <alignment horizontal="center" vertical="top" wrapText="1"/>
    </xf>
    <xf numFmtId="0" fontId="69" fillId="5" borderId="0" xfId="0" applyFont="1" applyFill="1" applyBorder="1" applyAlignment="1">
      <alignment horizontal="center" vertical="top" wrapText="1"/>
    </xf>
    <xf numFmtId="0" fontId="78" fillId="5" borderId="1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vertical="center"/>
    </xf>
    <xf numFmtId="0" fontId="69" fillId="5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vertical="center"/>
    </xf>
    <xf numFmtId="0" fontId="70" fillId="5" borderId="0" xfId="0" applyFont="1" applyFill="1" applyAlignment="1">
      <alignment vertical="center"/>
    </xf>
    <xf numFmtId="0" fontId="67" fillId="5" borderId="0" xfId="0" applyFont="1" applyFill="1" applyAlignment="1">
      <alignment vertical="center"/>
    </xf>
    <xf numFmtId="49" fontId="19" fillId="5" borderId="1" xfId="0" applyNumberFormat="1" applyFont="1" applyFill="1" applyBorder="1" applyAlignment="1">
      <alignment horizontal="center" vertical="center" wrapText="1"/>
    </xf>
    <xf numFmtId="165" fontId="27" fillId="5" borderId="1" xfId="0" applyNumberFormat="1" applyFont="1" applyFill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right" vertical="center" wrapText="1"/>
    </xf>
    <xf numFmtId="4" fontId="27" fillId="5" borderId="1" xfId="0" applyNumberFormat="1" applyFont="1" applyFill="1" applyBorder="1" applyAlignment="1">
      <alignment vertical="center" wrapText="1"/>
    </xf>
    <xf numFmtId="4" fontId="84" fillId="5" borderId="0" xfId="0" applyNumberFormat="1" applyFont="1" applyFill="1" applyBorder="1" applyAlignment="1">
      <alignment vertical="center"/>
    </xf>
    <xf numFmtId="165" fontId="67" fillId="5" borderId="0" xfId="0" applyNumberFormat="1" applyFont="1" applyFill="1" applyBorder="1" applyAlignment="1">
      <alignment vertical="top" wrapText="1"/>
    </xf>
    <xf numFmtId="49" fontId="20" fillId="5" borderId="1" xfId="0" applyNumberFormat="1" applyFont="1" applyFill="1" applyBorder="1" applyAlignment="1">
      <alignment horizontal="center" vertical="center" wrapText="1"/>
    </xf>
    <xf numFmtId="4" fontId="46" fillId="5" borderId="1" xfId="0" applyNumberFormat="1" applyFont="1" applyFill="1" applyBorder="1" applyAlignment="1">
      <alignment horizontal="right" vertical="center" wrapText="1"/>
    </xf>
    <xf numFmtId="4" fontId="46" fillId="5" borderId="1" xfId="0" applyNumberFormat="1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46" fillId="5" borderId="1" xfId="0" applyNumberFormat="1" applyFont="1" applyFill="1" applyBorder="1" applyAlignment="1">
      <alignment horizontal="center" vertical="center" wrapText="1"/>
    </xf>
    <xf numFmtId="165" fontId="85" fillId="5" borderId="1" xfId="0" applyNumberFormat="1" applyFont="1" applyFill="1" applyBorder="1" applyAlignment="1">
      <alignment horizontal="center" vertical="center" wrapText="1"/>
    </xf>
    <xf numFmtId="4" fontId="85" fillId="5" borderId="1" xfId="0" applyNumberFormat="1" applyFont="1" applyFill="1" applyBorder="1" applyAlignment="1">
      <alignment horizontal="right" vertical="center" wrapText="1"/>
    </xf>
    <xf numFmtId="165" fontId="86" fillId="5" borderId="0" xfId="0" applyNumberFormat="1" applyFont="1" applyFill="1" applyBorder="1" applyAlignment="1">
      <alignment vertical="center" wrapText="1"/>
    </xf>
    <xf numFmtId="165" fontId="86" fillId="5" borderId="0" xfId="0" applyNumberFormat="1" applyFont="1" applyFill="1" applyBorder="1" applyAlignment="1">
      <alignment vertical="top" wrapText="1"/>
    </xf>
    <xf numFmtId="165" fontId="67" fillId="5" borderId="0" xfId="0" applyNumberFormat="1" applyFont="1" applyFill="1" applyBorder="1" applyAlignment="1">
      <alignment vertical="center" wrapText="1"/>
    </xf>
    <xf numFmtId="165" fontId="87" fillId="5" borderId="0" xfId="0" applyNumberFormat="1" applyFont="1" applyFill="1" applyBorder="1" applyAlignment="1">
      <alignment horizontal="center" vertical="center" wrapText="1"/>
    </xf>
    <xf numFmtId="165" fontId="88" fillId="5" borderId="0" xfId="0" applyNumberFormat="1" applyFont="1" applyFill="1" applyBorder="1" applyAlignment="1">
      <alignment vertical="center" wrapText="1"/>
    </xf>
    <xf numFmtId="0" fontId="84" fillId="5" borderId="0" xfId="0" applyFont="1" applyFill="1" applyBorder="1" applyAlignment="1">
      <alignment vertical="center"/>
    </xf>
    <xf numFmtId="0" fontId="62" fillId="5" borderId="0" xfId="0" applyFont="1" applyFill="1" applyAlignment="1">
      <alignment horizontal="center" wrapText="1"/>
    </xf>
    <xf numFmtId="0" fontId="22" fillId="5" borderId="0" xfId="0" applyFont="1" applyFill="1" applyAlignment="1">
      <alignment horizontal="left" wrapText="1"/>
    </xf>
    <xf numFmtId="0" fontId="86" fillId="5" borderId="0" xfId="0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vertical="center"/>
    </xf>
    <xf numFmtId="0" fontId="89" fillId="5" borderId="0" xfId="0" applyFont="1" applyFill="1" applyAlignment="1">
      <alignment horizontal="center" vertical="center"/>
    </xf>
    <xf numFmtId="0" fontId="88" fillId="5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top" wrapText="1"/>
    </xf>
    <xf numFmtId="4" fontId="0" fillId="0" borderId="1" xfId="0" quotePrefix="1" applyNumberFormat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/>
    </xf>
    <xf numFmtId="0" fontId="40" fillId="3" borderId="37" xfId="0" applyFont="1" applyFill="1" applyBorder="1" applyAlignment="1">
      <alignment horizontal="left" vertical="top" wrapText="1"/>
    </xf>
    <xf numFmtId="0" fontId="40" fillId="5" borderId="56" xfId="0" applyFont="1" applyFill="1" applyBorder="1" applyAlignment="1">
      <alignment vertical="top" wrapText="1"/>
    </xf>
    <xf numFmtId="4" fontId="42" fillId="0" borderId="37" xfId="0" applyNumberFormat="1" applyFont="1" applyBorder="1" applyAlignment="1">
      <alignment horizontal="center" vertical="center" wrapText="1"/>
    </xf>
    <xf numFmtId="4" fontId="49" fillId="0" borderId="37" xfId="5" applyNumberFormat="1" applyFont="1" applyBorder="1" applyAlignment="1">
      <alignment horizontal="center" vertical="center"/>
    </xf>
    <xf numFmtId="4" fontId="61" fillId="0" borderId="1" xfId="0" quotePrefix="1" applyNumberFormat="1" applyFont="1" applyBorder="1" applyAlignment="1">
      <alignment vertical="center" wrapText="1"/>
    </xf>
    <xf numFmtId="0" fontId="56" fillId="0" borderId="0" xfId="0" applyFont="1"/>
    <xf numFmtId="0" fontId="91" fillId="0" borderId="0" xfId="0" quotePrefix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" xfId="0" quotePrefix="1" applyNumberFormat="1" applyFont="1" applyBorder="1" applyAlignment="1">
      <alignment vertical="center" wrapText="1"/>
    </xf>
    <xf numFmtId="2" fontId="8" fillId="3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2" fontId="8" fillId="9" borderId="1" xfId="0" applyNumberFormat="1" applyFont="1" applyFill="1" applyBorder="1" applyAlignment="1">
      <alignment vertical="center"/>
    </xf>
    <xf numFmtId="49" fontId="1" fillId="0" borderId="0" xfId="0" applyNumberFormat="1" applyFont="1"/>
    <xf numFmtId="0" fontId="9" fillId="0" borderId="1" xfId="0" applyFont="1" applyBorder="1" applyAlignment="1">
      <alignment vertical="center" wrapText="1"/>
    </xf>
    <xf numFmtId="166" fontId="9" fillId="3" borderId="1" xfId="0" applyNumberFormat="1" applyFont="1" applyFill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66" fontId="92" fillId="3" borderId="1" xfId="0" applyNumberFormat="1" applyFont="1" applyFill="1" applyBorder="1" applyAlignment="1">
      <alignment vertical="center"/>
    </xf>
    <xf numFmtId="166" fontId="93" fillId="3" borderId="1" xfId="0" applyNumberFormat="1" applyFont="1" applyFill="1" applyBorder="1" applyAlignment="1">
      <alignment vertical="center"/>
    </xf>
    <xf numFmtId="166" fontId="19" fillId="3" borderId="1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6" fontId="92" fillId="2" borderId="1" xfId="0" applyNumberFormat="1" applyFont="1" applyFill="1" applyBorder="1" applyAlignment="1">
      <alignment vertical="center"/>
    </xf>
    <xf numFmtId="166" fontId="92" fillId="9" borderId="1" xfId="0" applyNumberFormat="1" applyFont="1" applyFill="1" applyBorder="1" applyAlignment="1">
      <alignment vertical="center"/>
    </xf>
    <xf numFmtId="166" fontId="93" fillId="9" borderId="1" xfId="0" applyNumberFormat="1" applyFont="1" applyFill="1" applyBorder="1" applyAlignment="1">
      <alignment vertical="center"/>
    </xf>
    <xf numFmtId="166" fontId="19" fillId="9" borderId="1" xfId="0" applyNumberFormat="1" applyFont="1" applyFill="1" applyBorder="1" applyAlignment="1">
      <alignment vertical="center"/>
    </xf>
    <xf numFmtId="166" fontId="20" fillId="9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9" fillId="0" borderId="1" xfId="0" applyNumberFormat="1" applyFont="1" applyBorder="1" applyAlignment="1">
      <alignment horizontal="left" vertical="center" wrapText="1"/>
    </xf>
    <xf numFmtId="167" fontId="8" fillId="3" borderId="1" xfId="0" applyNumberFormat="1" applyFont="1" applyFill="1" applyBorder="1" applyAlignment="1">
      <alignment vertical="center"/>
    </xf>
    <xf numFmtId="167" fontId="8" fillId="2" borderId="1" xfId="0" applyNumberFormat="1" applyFont="1" applyFill="1" applyBorder="1" applyAlignment="1">
      <alignment vertical="center"/>
    </xf>
    <xf numFmtId="167" fontId="8" fillId="9" borderId="1" xfId="0" applyNumberFormat="1" applyFont="1" applyFill="1" applyBorder="1" applyAlignment="1">
      <alignment vertical="center"/>
    </xf>
    <xf numFmtId="0" fontId="94" fillId="0" borderId="1" xfId="0" quotePrefix="1" applyFont="1" applyBorder="1" applyAlignment="1">
      <alignment vertical="center" wrapText="1"/>
    </xf>
    <xf numFmtId="0" fontId="20" fillId="3" borderId="1" xfId="1" applyFont="1" applyFill="1" applyBorder="1" applyAlignment="1">
      <alignment vertical="center" wrapText="1"/>
    </xf>
    <xf numFmtId="49" fontId="19" fillId="3" borderId="1" xfId="1" applyNumberFormat="1" applyFont="1" applyFill="1" applyBorder="1" applyAlignment="1">
      <alignment vertical="center" wrapText="1"/>
    </xf>
    <xf numFmtId="0" fontId="95" fillId="0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vertical="center" wrapText="1"/>
    </xf>
    <xf numFmtId="0" fontId="40" fillId="0" borderId="4" xfId="0" applyFont="1" applyBorder="1" applyAlignment="1">
      <alignment horizontal="left" vertical="center" wrapText="1"/>
    </xf>
    <xf numFmtId="4" fontId="40" fillId="0" borderId="4" xfId="0" applyNumberFormat="1" applyFont="1" applyFill="1" applyBorder="1" applyAlignment="1" applyProtection="1">
      <alignment horizontal="center" vertical="center" wrapText="1"/>
    </xf>
    <xf numFmtId="4" fontId="40" fillId="0" borderId="4" xfId="0" applyNumberFormat="1" applyFont="1" applyBorder="1" applyAlignment="1">
      <alignment horizontal="center" vertical="center" wrapText="1"/>
    </xf>
    <xf numFmtId="0" fontId="23" fillId="0" borderId="0" xfId="3" applyFont="1" applyAlignment="1"/>
    <xf numFmtId="0" fontId="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9" fillId="0" borderId="0" xfId="3" applyFont="1" applyAlignment="1"/>
    <xf numFmtId="0" fontId="22" fillId="0" borderId="0" xfId="3" applyFont="1" applyAlignment="1">
      <alignment horizontal="center"/>
    </xf>
    <xf numFmtId="0" fontId="97" fillId="6" borderId="0" xfId="4" applyFont="1" applyBorder="1" applyAlignment="1"/>
    <xf numFmtId="0" fontId="0" fillId="0" borderId="1" xfId="0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3" fillId="0" borderId="0" xfId="0" applyFont="1"/>
    <xf numFmtId="4" fontId="4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6" fillId="0" borderId="4" xfId="0" quotePrefix="1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31" fillId="0" borderId="1" xfId="3" applyFont="1" applyBorder="1" applyAlignment="1">
      <alignment horizontal="center" vertical="top"/>
    </xf>
    <xf numFmtId="2" fontId="56" fillId="0" borderId="1" xfId="0" applyNumberFormat="1" applyFont="1" applyBorder="1" applyAlignment="1">
      <alignment horizontal="center"/>
    </xf>
    <xf numFmtId="0" fontId="40" fillId="5" borderId="27" xfId="0" applyFont="1" applyFill="1" applyBorder="1" applyAlignment="1">
      <alignment vertical="top" wrapText="1"/>
    </xf>
    <xf numFmtId="0" fontId="40" fillId="3" borderId="1" xfId="0" applyFont="1" applyFill="1" applyBorder="1" applyAlignment="1">
      <alignment vertical="top" wrapText="1"/>
    </xf>
    <xf numFmtId="4" fontId="4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0" fillId="0" borderId="27" xfId="0" applyNumberFormat="1" applyFont="1" applyFill="1" applyBorder="1" applyAlignment="1">
      <alignment horizontal="center" vertical="center"/>
    </xf>
    <xf numFmtId="4" fontId="49" fillId="0" borderId="6" xfId="5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2" fontId="64" fillId="0" borderId="1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90" fillId="0" borderId="0" xfId="0" applyFont="1" applyAlignment="1"/>
    <xf numFmtId="0" fontId="76" fillId="0" borderId="2" xfId="3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center" wrapText="1"/>
    </xf>
    <xf numFmtId="49" fontId="40" fillId="0" borderId="6" xfId="0" applyNumberFormat="1" applyFont="1" applyFill="1" applyBorder="1" applyAlignment="1">
      <alignment horizontal="center" vertical="center"/>
    </xf>
    <xf numFmtId="0" fontId="23" fillId="8" borderId="57" xfId="0" applyFont="1" applyFill="1" applyBorder="1" applyAlignment="1">
      <alignment horizontal="center" vertical="top" wrapText="1"/>
    </xf>
    <xf numFmtId="0" fontId="23" fillId="8" borderId="30" xfId="0" applyFont="1" applyFill="1" applyBorder="1" applyAlignment="1">
      <alignment horizontal="center" vertical="top" wrapText="1"/>
    </xf>
    <xf numFmtId="49" fontId="23" fillId="8" borderId="30" xfId="0" applyNumberFormat="1" applyFont="1" applyFill="1" applyBorder="1" applyAlignment="1">
      <alignment horizontal="center" vertical="top" wrapText="1"/>
    </xf>
    <xf numFmtId="0" fontId="22" fillId="8" borderId="30" xfId="0" applyFont="1" applyFill="1" applyBorder="1" applyAlignment="1">
      <alignment horizontal="justify" vertical="top" wrapText="1"/>
    </xf>
    <xf numFmtId="165" fontId="30" fillId="8" borderId="30" xfId="0" applyNumberFormat="1" applyFont="1" applyFill="1" applyBorder="1" applyAlignment="1">
      <alignment vertical="top"/>
    </xf>
    <xf numFmtId="165" fontId="31" fillId="8" borderId="30" xfId="0" applyNumberFormat="1" applyFont="1" applyFill="1" applyBorder="1" applyAlignment="1">
      <alignment vertical="top"/>
    </xf>
    <xf numFmtId="0" fontId="40" fillId="5" borderId="1" xfId="0" applyFont="1" applyFill="1" applyBorder="1" applyAlignment="1">
      <alignment vertical="top" wrapText="1"/>
    </xf>
    <xf numFmtId="0" fontId="5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40" fillId="0" borderId="58" xfId="0" applyFont="1" applyFill="1" applyBorder="1" applyAlignment="1">
      <alignment horizontal="left" vertical="top" wrapText="1"/>
    </xf>
    <xf numFmtId="0" fontId="40" fillId="3" borderId="4" xfId="0" applyFont="1" applyFill="1" applyBorder="1" applyAlignment="1">
      <alignment horizontal="left" vertical="center" wrapText="1"/>
    </xf>
    <xf numFmtId="4" fontId="42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40" fillId="3" borderId="7" xfId="0" applyFont="1" applyFill="1" applyBorder="1" applyAlignment="1">
      <alignment vertical="top" wrapText="1"/>
    </xf>
    <xf numFmtId="4" fontId="40" fillId="3" borderId="7" xfId="0" applyNumberFormat="1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vertical="center" wrapText="1"/>
    </xf>
    <xf numFmtId="0" fontId="42" fillId="7" borderId="14" xfId="0" applyFont="1" applyFill="1" applyBorder="1" applyAlignment="1">
      <alignment horizontal="left" vertical="top" wrapText="1"/>
    </xf>
    <xf numFmtId="0" fontId="42" fillId="7" borderId="13" xfId="0" applyFont="1" applyFill="1" applyBorder="1" applyAlignment="1">
      <alignment vertical="top" wrapText="1"/>
    </xf>
    <xf numFmtId="49" fontId="8" fillId="0" borderId="35" xfId="0" applyNumberFormat="1" applyFont="1" applyBorder="1" applyAlignment="1">
      <alignment horizontal="center" vertical="center" wrapText="1"/>
    </xf>
    <xf numFmtId="4" fontId="22" fillId="8" borderId="30" xfId="0" applyNumberFormat="1" applyFont="1" applyFill="1" applyBorder="1" applyAlignment="1">
      <alignment vertical="top" wrapText="1"/>
    </xf>
    <xf numFmtId="0" fontId="20" fillId="0" borderId="1" xfId="0" quotePrefix="1" applyFont="1" applyBorder="1" applyAlignment="1">
      <alignment vertical="center" wrapText="1"/>
    </xf>
    <xf numFmtId="0" fontId="61" fillId="0" borderId="1" xfId="0" applyFont="1" applyBorder="1" applyAlignment="1">
      <alignment wrapText="1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 wrapText="1"/>
    </xf>
    <xf numFmtId="4" fontId="46" fillId="5" borderId="7" xfId="0" applyNumberFormat="1" applyFont="1" applyFill="1" applyBorder="1" applyAlignment="1">
      <alignment horizontal="right" vertical="center" wrapText="1"/>
    </xf>
    <xf numFmtId="4" fontId="46" fillId="5" borderId="7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5" borderId="1" xfId="0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right" vertical="center" wrapText="1"/>
    </xf>
    <xf numFmtId="4" fontId="20" fillId="5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2" fillId="7" borderId="35" xfId="0" applyNumberFormat="1" applyFont="1" applyFill="1" applyBorder="1" applyAlignment="1" applyProtection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justify"/>
    </xf>
    <xf numFmtId="49" fontId="4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23" fillId="3" borderId="7" xfId="0" applyFont="1" applyFill="1" applyBorder="1" applyAlignment="1">
      <alignment horizontal="left" vertical="center" wrapText="1"/>
    </xf>
    <xf numFmtId="0" fontId="40" fillId="5" borderId="19" xfId="0" applyFont="1" applyFill="1" applyBorder="1" applyAlignment="1">
      <alignment vertical="top" wrapText="1"/>
    </xf>
    <xf numFmtId="4" fontId="23" fillId="3" borderId="7" xfId="0" applyNumberFormat="1" applyFont="1" applyFill="1" applyBorder="1" applyAlignment="1">
      <alignment horizontal="center" vertical="center" wrapText="1"/>
    </xf>
    <xf numFmtId="49" fontId="40" fillId="3" borderId="7" xfId="0" applyNumberFormat="1" applyFont="1" applyFill="1" applyBorder="1" applyAlignment="1" applyProtection="1">
      <alignment horizontal="center" vertical="center" wrapText="1"/>
    </xf>
    <xf numFmtId="49" fontId="40" fillId="3" borderId="7" xfId="0" applyNumberFormat="1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left" vertical="top" wrapText="1"/>
    </xf>
    <xf numFmtId="0" fontId="40" fillId="5" borderId="29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5" fillId="0" borderId="1" xfId="0" applyFont="1" applyBorder="1" applyAlignment="1">
      <alignment wrapText="1"/>
    </xf>
    <xf numFmtId="4" fontId="22" fillId="3" borderId="10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center" vertical="center" wrapText="1"/>
    </xf>
    <xf numFmtId="4" fontId="22" fillId="3" borderId="7" xfId="0" applyNumberFormat="1" applyFont="1" applyFill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0" fontId="40" fillId="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/>
    </xf>
    <xf numFmtId="0" fontId="64" fillId="0" borderId="17" xfId="0" applyFont="1" applyBorder="1" applyAlignment="1">
      <alignment horizontal="left" vertical="center" wrapText="1" indent="2"/>
    </xf>
    <xf numFmtId="0" fontId="94" fillId="0" borderId="4" xfId="0" quotePrefix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31" fillId="0" borderId="1" xfId="3" applyNumberFormat="1" applyFont="1" applyBorder="1" applyAlignment="1">
      <alignment horizontal="center" vertical="top"/>
    </xf>
    <xf numFmtId="2" fontId="30" fillId="0" borderId="1" xfId="3" applyNumberFormat="1" applyFont="1" applyBorder="1" applyAlignment="1">
      <alignment horizontal="center" vertical="top"/>
    </xf>
    <xf numFmtId="0" fontId="64" fillId="0" borderId="4" xfId="0" applyFont="1" applyBorder="1" applyAlignment="1">
      <alignment horizontal="center" wrapText="1"/>
    </xf>
    <xf numFmtId="4" fontId="49" fillId="3" borderId="7" xfId="5" applyNumberFormat="1" applyFont="1" applyFill="1" applyBorder="1" applyAlignment="1">
      <alignment horizontal="center" vertical="center"/>
    </xf>
    <xf numFmtId="1" fontId="20" fillId="0" borderId="59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 wrapText="1"/>
    </xf>
    <xf numFmtId="4" fontId="20" fillId="5" borderId="4" xfId="0" applyNumberFormat="1" applyFont="1" applyFill="1" applyBorder="1" applyAlignment="1">
      <alignment horizontal="center" vertical="center" wrapText="1"/>
    </xf>
    <xf numFmtId="4" fontId="46" fillId="5" borderId="4" xfId="0" applyNumberFormat="1" applyFont="1" applyFill="1" applyBorder="1" applyAlignment="1">
      <alignment horizontal="right" vertical="center" wrapText="1"/>
    </xf>
    <xf numFmtId="4" fontId="46" fillId="5" borderId="4" xfId="0" applyNumberFormat="1" applyFont="1" applyFill="1" applyBorder="1" applyAlignment="1">
      <alignment vertical="center" wrapText="1"/>
    </xf>
    <xf numFmtId="49" fontId="19" fillId="0" borderId="3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4" fontId="27" fillId="5" borderId="14" xfId="0" applyNumberFormat="1" applyFont="1" applyFill="1" applyBorder="1" applyAlignment="1">
      <alignment horizontal="center" vertical="center" wrapText="1"/>
    </xf>
    <xf numFmtId="4" fontId="27" fillId="5" borderId="14" xfId="0" applyNumberFormat="1" applyFont="1" applyFill="1" applyBorder="1" applyAlignment="1">
      <alignment horizontal="right" vertical="center" wrapText="1"/>
    </xf>
    <xf numFmtId="4" fontId="27" fillId="5" borderId="15" xfId="0" applyNumberFormat="1" applyFont="1" applyFill="1" applyBorder="1" applyAlignment="1">
      <alignment horizontal="right" vertical="center" wrapText="1"/>
    </xf>
    <xf numFmtId="0" fontId="1" fillId="0" borderId="0" xfId="0" applyFont="1"/>
    <xf numFmtId="166" fontId="9" fillId="3" borderId="0" xfId="0" applyNumberFormat="1" applyFont="1" applyFill="1" applyBorder="1" applyAlignment="1">
      <alignment vertical="center"/>
    </xf>
    <xf numFmtId="0" fontId="0" fillId="0" borderId="0" xfId="0" applyFont="1"/>
    <xf numFmtId="0" fontId="9" fillId="0" borderId="10" xfId="0" quotePrefix="1" applyFont="1" applyBorder="1" applyAlignment="1">
      <alignment vertical="center" wrapText="1"/>
    </xf>
    <xf numFmtId="0" fontId="56" fillId="0" borderId="4" xfId="0" quotePrefix="1" applyFont="1" applyBorder="1" applyAlignment="1">
      <alignment vertical="top" wrapText="1"/>
    </xf>
    <xf numFmtId="0" fontId="22" fillId="0" borderId="0" xfId="3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2" fillId="0" borderId="0" xfId="3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left" vertical="center" wrapText="1" indent="2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7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Alignment="1"/>
    <xf numFmtId="0" fontId="5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0" fillId="0" borderId="0" xfId="0" applyFont="1" applyAlignment="1"/>
    <xf numFmtId="0" fontId="9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28" fillId="5" borderId="0" xfId="0" applyFont="1" applyFill="1" applyAlignment="1">
      <alignment horizontal="center" vertical="top"/>
    </xf>
    <xf numFmtId="0" fontId="62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center" vertical="center" wrapText="1"/>
    </xf>
    <xf numFmtId="0" fontId="27" fillId="0" borderId="3" xfId="0" applyFont="1" applyFill="1" applyBorder="1" applyAlignment="1">
      <alignment horizont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62" fillId="5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0" fontId="23" fillId="5" borderId="4" xfId="0" applyFont="1" applyFill="1" applyBorder="1" applyAlignment="1">
      <alignment horizontal="center" textRotation="90" wrapText="1"/>
    </xf>
    <xf numFmtId="0" fontId="23" fillId="5" borderId="6" xfId="0" applyFont="1" applyFill="1" applyBorder="1" applyAlignment="1">
      <alignment horizontal="center" textRotation="90" wrapText="1"/>
    </xf>
    <xf numFmtId="0" fontId="23" fillId="5" borderId="7" xfId="0" applyFont="1" applyFill="1" applyBorder="1" applyAlignment="1">
      <alignment horizontal="center" textRotation="90" wrapText="1"/>
    </xf>
    <xf numFmtId="0" fontId="30" fillId="0" borderId="2" xfId="3" applyFont="1" applyBorder="1" applyAlignment="1">
      <alignment horizontal="center" vertical="top"/>
    </xf>
    <xf numFmtId="0" fontId="30" fillId="0" borderId="17" xfId="3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3" fillId="0" borderId="2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31" fillId="0" borderId="2" xfId="3" applyFont="1" applyBorder="1" applyAlignment="1">
      <alignment vertical="top"/>
    </xf>
    <xf numFmtId="0" fontId="31" fillId="0" borderId="5" xfId="3" applyFont="1" applyBorder="1" applyAlignment="1">
      <alignment vertical="top"/>
    </xf>
    <xf numFmtId="0" fontId="22" fillId="0" borderId="2" xfId="3" applyFont="1" applyBorder="1" applyAlignment="1">
      <alignment horizontal="center"/>
    </xf>
    <xf numFmtId="0" fontId="22" fillId="0" borderId="5" xfId="3" applyFont="1" applyBorder="1" applyAlignment="1">
      <alignment horizontal="center"/>
    </xf>
    <xf numFmtId="0" fontId="23" fillId="0" borderId="2" xfId="3" applyFont="1" applyBorder="1" applyAlignment="1">
      <alignment horizontal="left"/>
    </xf>
    <xf numFmtId="0" fontId="23" fillId="0" borderId="5" xfId="3" applyFont="1" applyBorder="1" applyAlignment="1">
      <alignment horizontal="left"/>
    </xf>
    <xf numFmtId="0" fontId="40" fillId="0" borderId="2" xfId="3" applyFont="1" applyBorder="1" applyAlignment="1">
      <alignment horizontal="left" vertical="top"/>
    </xf>
    <xf numFmtId="0" fontId="40" fillId="0" borderId="5" xfId="3" applyFont="1" applyBorder="1" applyAlignment="1">
      <alignment horizontal="left" vertical="top"/>
    </xf>
    <xf numFmtId="0" fontId="40" fillId="0" borderId="2" xfId="3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43" fillId="0" borderId="2" xfId="3" applyFont="1" applyBorder="1" applyAlignment="1"/>
    <xf numFmtId="0" fontId="0" fillId="0" borderId="5" xfId="0" applyBorder="1" applyAlignment="1"/>
    <xf numFmtId="0" fontId="22" fillId="0" borderId="1" xfId="0" applyFont="1" applyBorder="1" applyAlignment="1">
      <alignment horizontal="center"/>
    </xf>
    <xf numFmtId="0" fontId="2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0" fillId="0" borderId="2" xfId="3" applyFont="1" applyBorder="1" applyAlignment="1">
      <alignment vertical="top" wrapText="1"/>
    </xf>
    <xf numFmtId="0" fontId="30" fillId="0" borderId="5" xfId="3" applyFont="1" applyBorder="1" applyAlignment="1">
      <alignment vertical="top" wrapText="1"/>
    </xf>
    <xf numFmtId="0" fontId="31" fillId="0" borderId="2" xfId="3" applyFont="1" applyBorder="1" applyAlignment="1">
      <alignment horizontal="center" vertical="top"/>
    </xf>
    <xf numFmtId="0" fontId="31" fillId="0" borderId="17" xfId="3" applyFont="1" applyBorder="1" applyAlignment="1">
      <alignment horizontal="center" vertical="top"/>
    </xf>
    <xf numFmtId="0" fontId="31" fillId="0" borderId="5" xfId="3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6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41" fillId="0" borderId="2" xfId="3" applyFont="1" applyBorder="1" applyAlignment="1">
      <alignment horizontal="center" vertical="top"/>
    </xf>
    <xf numFmtId="0" fontId="22" fillId="0" borderId="2" xfId="3" applyFont="1" applyBorder="1" applyAlignment="1">
      <alignment horizontal="center" wrapText="1"/>
    </xf>
    <xf numFmtId="0" fontId="22" fillId="0" borderId="5" xfId="3" applyFont="1" applyBorder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96" fillId="0" borderId="2" xfId="0" applyFont="1" applyBorder="1" applyAlignment="1">
      <alignment horizontal="center" wrapText="1"/>
    </xf>
    <xf numFmtId="0" fontId="96" fillId="0" borderId="5" xfId="0" applyFont="1" applyBorder="1" applyAlignment="1">
      <alignment horizontal="center" wrapText="1"/>
    </xf>
    <xf numFmtId="0" fontId="0" fillId="0" borderId="17" xfId="0" applyBorder="1" applyAlignment="1">
      <alignment horizontal="center" vertical="top"/>
    </xf>
    <xf numFmtId="0" fontId="22" fillId="0" borderId="0" xfId="3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2" fillId="0" borderId="0" xfId="3" applyFont="1" applyBorder="1" applyAlignment="1"/>
    <xf numFmtId="0" fontId="16" fillId="0" borderId="0" xfId="0" applyFont="1" applyAlignment="1"/>
    <xf numFmtId="0" fontId="98" fillId="0" borderId="2" xfId="0" applyFont="1" applyBorder="1" applyAlignment="1">
      <alignment horizontal="center"/>
    </xf>
    <xf numFmtId="0" fontId="98" fillId="0" borderId="5" xfId="0" applyFont="1" applyBorder="1" applyAlignment="1">
      <alignment horizontal="center"/>
    </xf>
    <xf numFmtId="0" fontId="23" fillId="0" borderId="2" xfId="3" applyFont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right" vertical="center"/>
    </xf>
    <xf numFmtId="0" fontId="19" fillId="7" borderId="37" xfId="0" applyFont="1" applyFill="1" applyBorder="1" applyAlignment="1">
      <alignment horizontal="right" vertical="center"/>
    </xf>
    <xf numFmtId="0" fontId="19" fillId="7" borderId="41" xfId="0" applyFont="1" applyFill="1" applyBorder="1" applyAlignment="1">
      <alignment horizontal="right" vertical="center"/>
    </xf>
    <xf numFmtId="0" fontId="19" fillId="7" borderId="55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3" fillId="0" borderId="48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49" fontId="19" fillId="7" borderId="40" xfId="0" applyNumberFormat="1" applyFont="1" applyFill="1" applyBorder="1" applyAlignment="1">
      <alignment horizontal="center" wrapText="1"/>
    </xf>
    <xf numFmtId="49" fontId="19" fillId="7" borderId="54" xfId="0" applyNumberFormat="1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left" wrapText="1"/>
    </xf>
    <xf numFmtId="0" fontId="19" fillId="7" borderId="37" xfId="0" applyFont="1" applyFill="1" applyBorder="1" applyAlignment="1">
      <alignment horizontal="left" wrapText="1"/>
    </xf>
    <xf numFmtId="0" fontId="52" fillId="0" borderId="0" xfId="0" applyFont="1" applyAlignment="1">
      <alignment horizontal="center"/>
    </xf>
    <xf numFmtId="0" fontId="52" fillId="0" borderId="0" xfId="0" applyFont="1" applyAlignment="1"/>
    <xf numFmtId="0" fontId="17" fillId="0" borderId="0" xfId="0" applyFont="1" applyAlignment="1"/>
    <xf numFmtId="0" fontId="22" fillId="0" borderId="4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vertical="center" wrapText="1"/>
    </xf>
    <xf numFmtId="0" fontId="60" fillId="0" borderId="5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/>
    </xf>
    <xf numFmtId="0" fontId="23" fillId="0" borderId="0" xfId="0" applyNumberFormat="1" applyFont="1" applyFill="1" applyAlignment="1" applyProtection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46" fillId="0" borderId="3" xfId="0" applyNumberFormat="1" applyFont="1" applyFill="1" applyBorder="1" applyAlignment="1" applyProtection="1">
      <alignment horizontal="center" vertical="top" wrapText="1"/>
    </xf>
    <xf numFmtId="0" fontId="46" fillId="0" borderId="3" xfId="0" applyFont="1" applyBorder="1" applyAlignment="1">
      <alignment horizontal="center" vertical="top" wrapText="1"/>
    </xf>
    <xf numFmtId="0" fontId="46" fillId="0" borderId="0" xfId="0" applyNumberFormat="1" applyFont="1" applyFill="1" applyBorder="1" applyAlignment="1" applyProtection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Alignment="1" applyProtection="1">
      <alignment horizontal="center"/>
    </xf>
    <xf numFmtId="0" fontId="66" fillId="0" borderId="0" xfId="0" applyFont="1" applyAlignment="1">
      <alignment horizontal="center"/>
    </xf>
    <xf numFmtId="49" fontId="46" fillId="5" borderId="1" xfId="0" applyNumberFormat="1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wrapText="1"/>
    </xf>
    <xf numFmtId="0" fontId="79" fillId="5" borderId="1" xfId="0" applyFont="1" applyFill="1" applyBorder="1" applyAlignment="1">
      <alignment horizontal="center" vertical="center" wrapText="1"/>
    </xf>
    <xf numFmtId="0" fontId="79" fillId="5" borderId="1" xfId="0" applyFont="1" applyFill="1" applyBorder="1" applyAlignment="1">
      <alignment horizontal="center" vertical="center"/>
    </xf>
    <xf numFmtId="0" fontId="82" fillId="5" borderId="1" xfId="0" applyFont="1" applyFill="1" applyBorder="1" applyAlignment="1">
      <alignment horizontal="center"/>
    </xf>
    <xf numFmtId="0" fontId="80" fillId="5" borderId="0" xfId="0" applyFont="1" applyFill="1" applyBorder="1" applyAlignment="1">
      <alignment horizontal="center"/>
    </xf>
    <xf numFmtId="0" fontId="83" fillId="5" borderId="0" xfId="0" applyFont="1" applyFill="1" applyBorder="1" applyAlignment="1">
      <alignment horizontal="center" vertical="top" wrapText="1"/>
    </xf>
    <xf numFmtId="0" fontId="23" fillId="5" borderId="0" xfId="0" applyFont="1" applyFill="1" applyAlignment="1">
      <alignment horizontal="center" vertical="center" wrapText="1"/>
    </xf>
    <xf numFmtId="0" fontId="73" fillId="5" borderId="0" xfId="0" applyFont="1" applyFill="1" applyAlignment="1">
      <alignment horizontal="center"/>
    </xf>
    <xf numFmtId="0" fontId="74" fillId="5" borderId="0" xfId="0" applyFont="1" applyFill="1" applyAlignment="1">
      <alignment horizontal="center" wrapText="1"/>
    </xf>
    <xf numFmtId="0" fontId="76" fillId="5" borderId="0" xfId="0" applyFont="1" applyFill="1" applyAlignment="1">
      <alignment horizontal="center" vertical="top"/>
    </xf>
    <xf numFmtId="0" fontId="78" fillId="5" borderId="4" xfId="0" applyFont="1" applyFill="1" applyBorder="1" applyAlignment="1">
      <alignment horizontal="center" vertical="center" textRotation="90" wrapText="1"/>
    </xf>
    <xf numFmtId="0" fontId="78" fillId="5" borderId="6" xfId="0" applyFont="1" applyFill="1" applyBorder="1" applyAlignment="1">
      <alignment horizontal="center" vertical="center" textRotation="90" wrapText="1"/>
    </xf>
    <xf numFmtId="0" fontId="81" fillId="5" borderId="6" xfId="0" applyFont="1" applyFill="1" applyBorder="1" applyAlignment="1">
      <alignment horizontal="center" vertical="center" textRotation="90" wrapText="1"/>
    </xf>
    <xf numFmtId="0" fontId="78" fillId="5" borderId="7" xfId="0" applyFont="1" applyFill="1" applyBorder="1" applyAlignment="1">
      <alignment horizontal="center" vertical="center" textRotation="90" wrapText="1"/>
    </xf>
    <xf numFmtId="0" fontId="78" fillId="5" borderId="1" xfId="0" applyFont="1" applyFill="1" applyBorder="1" applyAlignment="1">
      <alignment horizontal="center" vertical="center" wrapText="1"/>
    </xf>
    <xf numFmtId="0" fontId="81" fillId="5" borderId="1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</cellXfs>
  <cellStyles count="6">
    <cellStyle name="Звичайний 2" xfId="1"/>
    <cellStyle name="Звичайний 3" xfId="2"/>
    <cellStyle name="Звичайний_Додаток _ 3 зм_ни 4575" xfId="5"/>
    <cellStyle name="Обычный" xfId="0" builtinId="0"/>
    <cellStyle name="Обычный_дод.4" xfId="3"/>
    <cellStyle name="Плохой" xfId="4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3"/>
  <sheetViews>
    <sheetView workbookViewId="0">
      <selection activeCell="D4" sqref="D4"/>
    </sheetView>
  </sheetViews>
  <sheetFormatPr defaultRowHeight="12.75"/>
  <cols>
    <col min="1" max="1" width="13.7109375" customWidth="1"/>
    <col min="2" max="2" width="47.7109375" customWidth="1"/>
    <col min="3" max="4" width="17.7109375" customWidth="1"/>
    <col min="5" max="5" width="15.7109375" customWidth="1"/>
    <col min="6" max="6" width="17.140625" customWidth="1"/>
    <col min="257" max="257" width="13.7109375" customWidth="1"/>
    <col min="258" max="258" width="47.7109375" customWidth="1"/>
    <col min="259" max="260" width="17.7109375" customWidth="1"/>
    <col min="261" max="261" width="15.7109375" customWidth="1"/>
    <col min="262" max="262" width="17.140625" customWidth="1"/>
    <col min="513" max="513" width="13.7109375" customWidth="1"/>
    <col min="514" max="514" width="47.7109375" customWidth="1"/>
    <col min="515" max="516" width="17.7109375" customWidth="1"/>
    <col min="517" max="517" width="15.7109375" customWidth="1"/>
    <col min="518" max="518" width="17.140625" customWidth="1"/>
    <col min="769" max="769" width="13.7109375" customWidth="1"/>
    <col min="770" max="770" width="47.7109375" customWidth="1"/>
    <col min="771" max="772" width="17.7109375" customWidth="1"/>
    <col min="773" max="773" width="15.7109375" customWidth="1"/>
    <col min="774" max="774" width="17.140625" customWidth="1"/>
    <col min="1025" max="1025" width="13.7109375" customWidth="1"/>
    <col min="1026" max="1026" width="47.7109375" customWidth="1"/>
    <col min="1027" max="1028" width="17.7109375" customWidth="1"/>
    <col min="1029" max="1029" width="15.7109375" customWidth="1"/>
    <col min="1030" max="1030" width="17.140625" customWidth="1"/>
    <col min="1281" max="1281" width="13.7109375" customWidth="1"/>
    <col min="1282" max="1282" width="47.7109375" customWidth="1"/>
    <col min="1283" max="1284" width="17.7109375" customWidth="1"/>
    <col min="1285" max="1285" width="15.7109375" customWidth="1"/>
    <col min="1286" max="1286" width="17.140625" customWidth="1"/>
    <col min="1537" max="1537" width="13.7109375" customWidth="1"/>
    <col min="1538" max="1538" width="47.7109375" customWidth="1"/>
    <col min="1539" max="1540" width="17.7109375" customWidth="1"/>
    <col min="1541" max="1541" width="15.7109375" customWidth="1"/>
    <col min="1542" max="1542" width="17.140625" customWidth="1"/>
    <col min="1793" max="1793" width="13.7109375" customWidth="1"/>
    <col min="1794" max="1794" width="47.7109375" customWidth="1"/>
    <col min="1795" max="1796" width="17.7109375" customWidth="1"/>
    <col min="1797" max="1797" width="15.7109375" customWidth="1"/>
    <col min="1798" max="1798" width="17.140625" customWidth="1"/>
    <col min="2049" max="2049" width="13.7109375" customWidth="1"/>
    <col min="2050" max="2050" width="47.7109375" customWidth="1"/>
    <col min="2051" max="2052" width="17.7109375" customWidth="1"/>
    <col min="2053" max="2053" width="15.7109375" customWidth="1"/>
    <col min="2054" max="2054" width="17.140625" customWidth="1"/>
    <col min="2305" max="2305" width="13.7109375" customWidth="1"/>
    <col min="2306" max="2306" width="47.7109375" customWidth="1"/>
    <col min="2307" max="2308" width="17.7109375" customWidth="1"/>
    <col min="2309" max="2309" width="15.7109375" customWidth="1"/>
    <col min="2310" max="2310" width="17.140625" customWidth="1"/>
    <col min="2561" max="2561" width="13.7109375" customWidth="1"/>
    <col min="2562" max="2562" width="47.7109375" customWidth="1"/>
    <col min="2563" max="2564" width="17.7109375" customWidth="1"/>
    <col min="2565" max="2565" width="15.7109375" customWidth="1"/>
    <col min="2566" max="2566" width="17.140625" customWidth="1"/>
    <col min="2817" max="2817" width="13.7109375" customWidth="1"/>
    <col min="2818" max="2818" width="47.7109375" customWidth="1"/>
    <col min="2819" max="2820" width="17.7109375" customWidth="1"/>
    <col min="2821" max="2821" width="15.7109375" customWidth="1"/>
    <col min="2822" max="2822" width="17.140625" customWidth="1"/>
    <col min="3073" max="3073" width="13.7109375" customWidth="1"/>
    <col min="3074" max="3074" width="47.7109375" customWidth="1"/>
    <col min="3075" max="3076" width="17.7109375" customWidth="1"/>
    <col min="3077" max="3077" width="15.7109375" customWidth="1"/>
    <col min="3078" max="3078" width="17.140625" customWidth="1"/>
    <col min="3329" max="3329" width="13.7109375" customWidth="1"/>
    <col min="3330" max="3330" width="47.7109375" customWidth="1"/>
    <col min="3331" max="3332" width="17.7109375" customWidth="1"/>
    <col min="3333" max="3333" width="15.7109375" customWidth="1"/>
    <col min="3334" max="3334" width="17.140625" customWidth="1"/>
    <col min="3585" max="3585" width="13.7109375" customWidth="1"/>
    <col min="3586" max="3586" width="47.7109375" customWidth="1"/>
    <col min="3587" max="3588" width="17.7109375" customWidth="1"/>
    <col min="3589" max="3589" width="15.7109375" customWidth="1"/>
    <col min="3590" max="3590" width="17.140625" customWidth="1"/>
    <col min="3841" max="3841" width="13.7109375" customWidth="1"/>
    <col min="3842" max="3842" width="47.7109375" customWidth="1"/>
    <col min="3843" max="3844" width="17.7109375" customWidth="1"/>
    <col min="3845" max="3845" width="15.7109375" customWidth="1"/>
    <col min="3846" max="3846" width="17.140625" customWidth="1"/>
    <col min="4097" max="4097" width="13.7109375" customWidth="1"/>
    <col min="4098" max="4098" width="47.7109375" customWidth="1"/>
    <col min="4099" max="4100" width="17.7109375" customWidth="1"/>
    <col min="4101" max="4101" width="15.7109375" customWidth="1"/>
    <col min="4102" max="4102" width="17.140625" customWidth="1"/>
    <col min="4353" max="4353" width="13.7109375" customWidth="1"/>
    <col min="4354" max="4354" width="47.7109375" customWidth="1"/>
    <col min="4355" max="4356" width="17.7109375" customWidth="1"/>
    <col min="4357" max="4357" width="15.7109375" customWidth="1"/>
    <col min="4358" max="4358" width="17.140625" customWidth="1"/>
    <col min="4609" max="4609" width="13.7109375" customWidth="1"/>
    <col min="4610" max="4610" width="47.7109375" customWidth="1"/>
    <col min="4611" max="4612" width="17.7109375" customWidth="1"/>
    <col min="4613" max="4613" width="15.7109375" customWidth="1"/>
    <col min="4614" max="4614" width="17.140625" customWidth="1"/>
    <col min="4865" max="4865" width="13.7109375" customWidth="1"/>
    <col min="4866" max="4866" width="47.7109375" customWidth="1"/>
    <col min="4867" max="4868" width="17.7109375" customWidth="1"/>
    <col min="4869" max="4869" width="15.7109375" customWidth="1"/>
    <col min="4870" max="4870" width="17.140625" customWidth="1"/>
    <col min="5121" max="5121" width="13.7109375" customWidth="1"/>
    <col min="5122" max="5122" width="47.7109375" customWidth="1"/>
    <col min="5123" max="5124" width="17.7109375" customWidth="1"/>
    <col min="5125" max="5125" width="15.7109375" customWidth="1"/>
    <col min="5126" max="5126" width="17.140625" customWidth="1"/>
    <col min="5377" max="5377" width="13.7109375" customWidth="1"/>
    <col min="5378" max="5378" width="47.7109375" customWidth="1"/>
    <col min="5379" max="5380" width="17.7109375" customWidth="1"/>
    <col min="5381" max="5381" width="15.7109375" customWidth="1"/>
    <col min="5382" max="5382" width="17.140625" customWidth="1"/>
    <col min="5633" max="5633" width="13.7109375" customWidth="1"/>
    <col min="5634" max="5634" width="47.7109375" customWidth="1"/>
    <col min="5635" max="5636" width="17.7109375" customWidth="1"/>
    <col min="5637" max="5637" width="15.7109375" customWidth="1"/>
    <col min="5638" max="5638" width="17.140625" customWidth="1"/>
    <col min="5889" max="5889" width="13.7109375" customWidth="1"/>
    <col min="5890" max="5890" width="47.7109375" customWidth="1"/>
    <col min="5891" max="5892" width="17.7109375" customWidth="1"/>
    <col min="5893" max="5893" width="15.7109375" customWidth="1"/>
    <col min="5894" max="5894" width="17.140625" customWidth="1"/>
    <col min="6145" max="6145" width="13.7109375" customWidth="1"/>
    <col min="6146" max="6146" width="47.7109375" customWidth="1"/>
    <col min="6147" max="6148" width="17.7109375" customWidth="1"/>
    <col min="6149" max="6149" width="15.7109375" customWidth="1"/>
    <col min="6150" max="6150" width="17.140625" customWidth="1"/>
    <col min="6401" max="6401" width="13.7109375" customWidth="1"/>
    <col min="6402" max="6402" width="47.7109375" customWidth="1"/>
    <col min="6403" max="6404" width="17.7109375" customWidth="1"/>
    <col min="6405" max="6405" width="15.7109375" customWidth="1"/>
    <col min="6406" max="6406" width="17.140625" customWidth="1"/>
    <col min="6657" max="6657" width="13.7109375" customWidth="1"/>
    <col min="6658" max="6658" width="47.7109375" customWidth="1"/>
    <col min="6659" max="6660" width="17.7109375" customWidth="1"/>
    <col min="6661" max="6661" width="15.7109375" customWidth="1"/>
    <col min="6662" max="6662" width="17.140625" customWidth="1"/>
    <col min="6913" max="6913" width="13.7109375" customWidth="1"/>
    <col min="6914" max="6914" width="47.7109375" customWidth="1"/>
    <col min="6915" max="6916" width="17.7109375" customWidth="1"/>
    <col min="6917" max="6917" width="15.7109375" customWidth="1"/>
    <col min="6918" max="6918" width="17.140625" customWidth="1"/>
    <col min="7169" max="7169" width="13.7109375" customWidth="1"/>
    <col min="7170" max="7170" width="47.7109375" customWidth="1"/>
    <col min="7171" max="7172" width="17.7109375" customWidth="1"/>
    <col min="7173" max="7173" width="15.7109375" customWidth="1"/>
    <col min="7174" max="7174" width="17.140625" customWidth="1"/>
    <col min="7425" max="7425" width="13.7109375" customWidth="1"/>
    <col min="7426" max="7426" width="47.7109375" customWidth="1"/>
    <col min="7427" max="7428" width="17.7109375" customWidth="1"/>
    <col min="7429" max="7429" width="15.7109375" customWidth="1"/>
    <col min="7430" max="7430" width="17.140625" customWidth="1"/>
    <col min="7681" max="7681" width="13.7109375" customWidth="1"/>
    <col min="7682" max="7682" width="47.7109375" customWidth="1"/>
    <col min="7683" max="7684" width="17.7109375" customWidth="1"/>
    <col min="7685" max="7685" width="15.7109375" customWidth="1"/>
    <col min="7686" max="7686" width="17.140625" customWidth="1"/>
    <col min="7937" max="7937" width="13.7109375" customWidth="1"/>
    <col min="7938" max="7938" width="47.7109375" customWidth="1"/>
    <col min="7939" max="7940" width="17.7109375" customWidth="1"/>
    <col min="7941" max="7941" width="15.7109375" customWidth="1"/>
    <col min="7942" max="7942" width="17.140625" customWidth="1"/>
    <col min="8193" max="8193" width="13.7109375" customWidth="1"/>
    <col min="8194" max="8194" width="47.7109375" customWidth="1"/>
    <col min="8195" max="8196" width="17.7109375" customWidth="1"/>
    <col min="8197" max="8197" width="15.7109375" customWidth="1"/>
    <col min="8198" max="8198" width="17.140625" customWidth="1"/>
    <col min="8449" max="8449" width="13.7109375" customWidth="1"/>
    <col min="8450" max="8450" width="47.7109375" customWidth="1"/>
    <col min="8451" max="8452" width="17.7109375" customWidth="1"/>
    <col min="8453" max="8453" width="15.7109375" customWidth="1"/>
    <col min="8454" max="8454" width="17.140625" customWidth="1"/>
    <col min="8705" max="8705" width="13.7109375" customWidth="1"/>
    <col min="8706" max="8706" width="47.7109375" customWidth="1"/>
    <col min="8707" max="8708" width="17.7109375" customWidth="1"/>
    <col min="8709" max="8709" width="15.7109375" customWidth="1"/>
    <col min="8710" max="8710" width="17.140625" customWidth="1"/>
    <col min="8961" max="8961" width="13.7109375" customWidth="1"/>
    <col min="8962" max="8962" width="47.7109375" customWidth="1"/>
    <col min="8963" max="8964" width="17.7109375" customWidth="1"/>
    <col min="8965" max="8965" width="15.7109375" customWidth="1"/>
    <col min="8966" max="8966" width="17.140625" customWidth="1"/>
    <col min="9217" max="9217" width="13.7109375" customWidth="1"/>
    <col min="9218" max="9218" width="47.7109375" customWidth="1"/>
    <col min="9219" max="9220" width="17.7109375" customWidth="1"/>
    <col min="9221" max="9221" width="15.7109375" customWidth="1"/>
    <col min="9222" max="9222" width="17.140625" customWidth="1"/>
    <col min="9473" max="9473" width="13.7109375" customWidth="1"/>
    <col min="9474" max="9474" width="47.7109375" customWidth="1"/>
    <col min="9475" max="9476" width="17.7109375" customWidth="1"/>
    <col min="9477" max="9477" width="15.7109375" customWidth="1"/>
    <col min="9478" max="9478" width="17.140625" customWidth="1"/>
    <col min="9729" max="9729" width="13.7109375" customWidth="1"/>
    <col min="9730" max="9730" width="47.7109375" customWidth="1"/>
    <col min="9731" max="9732" width="17.7109375" customWidth="1"/>
    <col min="9733" max="9733" width="15.7109375" customWidth="1"/>
    <col min="9734" max="9734" width="17.140625" customWidth="1"/>
    <col min="9985" max="9985" width="13.7109375" customWidth="1"/>
    <col min="9986" max="9986" width="47.7109375" customWidth="1"/>
    <col min="9987" max="9988" width="17.7109375" customWidth="1"/>
    <col min="9989" max="9989" width="15.7109375" customWidth="1"/>
    <col min="9990" max="9990" width="17.140625" customWidth="1"/>
    <col min="10241" max="10241" width="13.7109375" customWidth="1"/>
    <col min="10242" max="10242" width="47.7109375" customWidth="1"/>
    <col min="10243" max="10244" width="17.7109375" customWidth="1"/>
    <col min="10245" max="10245" width="15.7109375" customWidth="1"/>
    <col min="10246" max="10246" width="17.140625" customWidth="1"/>
    <col min="10497" max="10497" width="13.7109375" customWidth="1"/>
    <col min="10498" max="10498" width="47.7109375" customWidth="1"/>
    <col min="10499" max="10500" width="17.7109375" customWidth="1"/>
    <col min="10501" max="10501" width="15.7109375" customWidth="1"/>
    <col min="10502" max="10502" width="17.140625" customWidth="1"/>
    <col min="10753" max="10753" width="13.7109375" customWidth="1"/>
    <col min="10754" max="10754" width="47.7109375" customWidth="1"/>
    <col min="10755" max="10756" width="17.7109375" customWidth="1"/>
    <col min="10757" max="10757" width="15.7109375" customWidth="1"/>
    <col min="10758" max="10758" width="17.140625" customWidth="1"/>
    <col min="11009" max="11009" width="13.7109375" customWidth="1"/>
    <col min="11010" max="11010" width="47.7109375" customWidth="1"/>
    <col min="11011" max="11012" width="17.7109375" customWidth="1"/>
    <col min="11013" max="11013" width="15.7109375" customWidth="1"/>
    <col min="11014" max="11014" width="17.140625" customWidth="1"/>
    <col min="11265" max="11265" width="13.7109375" customWidth="1"/>
    <col min="11266" max="11266" width="47.7109375" customWidth="1"/>
    <col min="11267" max="11268" width="17.7109375" customWidth="1"/>
    <col min="11269" max="11269" width="15.7109375" customWidth="1"/>
    <col min="11270" max="11270" width="17.140625" customWidth="1"/>
    <col min="11521" max="11521" width="13.7109375" customWidth="1"/>
    <col min="11522" max="11522" width="47.7109375" customWidth="1"/>
    <col min="11523" max="11524" width="17.7109375" customWidth="1"/>
    <col min="11525" max="11525" width="15.7109375" customWidth="1"/>
    <col min="11526" max="11526" width="17.140625" customWidth="1"/>
    <col min="11777" max="11777" width="13.7109375" customWidth="1"/>
    <col min="11778" max="11778" width="47.7109375" customWidth="1"/>
    <col min="11779" max="11780" width="17.7109375" customWidth="1"/>
    <col min="11781" max="11781" width="15.7109375" customWidth="1"/>
    <col min="11782" max="11782" width="17.140625" customWidth="1"/>
    <col min="12033" max="12033" width="13.7109375" customWidth="1"/>
    <col min="12034" max="12034" width="47.7109375" customWidth="1"/>
    <col min="12035" max="12036" width="17.7109375" customWidth="1"/>
    <col min="12037" max="12037" width="15.7109375" customWidth="1"/>
    <col min="12038" max="12038" width="17.140625" customWidth="1"/>
    <col min="12289" max="12289" width="13.7109375" customWidth="1"/>
    <col min="12290" max="12290" width="47.7109375" customWidth="1"/>
    <col min="12291" max="12292" width="17.7109375" customWidth="1"/>
    <col min="12293" max="12293" width="15.7109375" customWidth="1"/>
    <col min="12294" max="12294" width="17.140625" customWidth="1"/>
    <col min="12545" max="12545" width="13.7109375" customWidth="1"/>
    <col min="12546" max="12546" width="47.7109375" customWidth="1"/>
    <col min="12547" max="12548" width="17.7109375" customWidth="1"/>
    <col min="12549" max="12549" width="15.7109375" customWidth="1"/>
    <col min="12550" max="12550" width="17.140625" customWidth="1"/>
    <col min="12801" max="12801" width="13.7109375" customWidth="1"/>
    <col min="12802" max="12802" width="47.7109375" customWidth="1"/>
    <col min="12803" max="12804" width="17.7109375" customWidth="1"/>
    <col min="12805" max="12805" width="15.7109375" customWidth="1"/>
    <col min="12806" max="12806" width="17.140625" customWidth="1"/>
    <col min="13057" max="13057" width="13.7109375" customWidth="1"/>
    <col min="13058" max="13058" width="47.7109375" customWidth="1"/>
    <col min="13059" max="13060" width="17.7109375" customWidth="1"/>
    <col min="13061" max="13061" width="15.7109375" customWidth="1"/>
    <col min="13062" max="13062" width="17.140625" customWidth="1"/>
    <col min="13313" max="13313" width="13.7109375" customWidth="1"/>
    <col min="13314" max="13314" width="47.7109375" customWidth="1"/>
    <col min="13315" max="13316" width="17.7109375" customWidth="1"/>
    <col min="13317" max="13317" width="15.7109375" customWidth="1"/>
    <col min="13318" max="13318" width="17.140625" customWidth="1"/>
    <col min="13569" max="13569" width="13.7109375" customWidth="1"/>
    <col min="13570" max="13570" width="47.7109375" customWidth="1"/>
    <col min="13571" max="13572" width="17.7109375" customWidth="1"/>
    <col min="13573" max="13573" width="15.7109375" customWidth="1"/>
    <col min="13574" max="13574" width="17.140625" customWidth="1"/>
    <col min="13825" max="13825" width="13.7109375" customWidth="1"/>
    <col min="13826" max="13826" width="47.7109375" customWidth="1"/>
    <col min="13827" max="13828" width="17.7109375" customWidth="1"/>
    <col min="13829" max="13829" width="15.7109375" customWidth="1"/>
    <col min="13830" max="13830" width="17.140625" customWidth="1"/>
    <col min="14081" max="14081" width="13.7109375" customWidth="1"/>
    <col min="14082" max="14082" width="47.7109375" customWidth="1"/>
    <col min="14083" max="14084" width="17.7109375" customWidth="1"/>
    <col min="14085" max="14085" width="15.7109375" customWidth="1"/>
    <col min="14086" max="14086" width="17.140625" customWidth="1"/>
    <col min="14337" max="14337" width="13.7109375" customWidth="1"/>
    <col min="14338" max="14338" width="47.7109375" customWidth="1"/>
    <col min="14339" max="14340" width="17.7109375" customWidth="1"/>
    <col min="14341" max="14341" width="15.7109375" customWidth="1"/>
    <col min="14342" max="14342" width="17.140625" customWidth="1"/>
    <col min="14593" max="14593" width="13.7109375" customWidth="1"/>
    <col min="14594" max="14594" width="47.7109375" customWidth="1"/>
    <col min="14595" max="14596" width="17.7109375" customWidth="1"/>
    <col min="14597" max="14597" width="15.7109375" customWidth="1"/>
    <col min="14598" max="14598" width="17.140625" customWidth="1"/>
    <col min="14849" max="14849" width="13.7109375" customWidth="1"/>
    <col min="14850" max="14850" width="47.7109375" customWidth="1"/>
    <col min="14851" max="14852" width="17.7109375" customWidth="1"/>
    <col min="14853" max="14853" width="15.7109375" customWidth="1"/>
    <col min="14854" max="14854" width="17.140625" customWidth="1"/>
    <col min="15105" max="15105" width="13.7109375" customWidth="1"/>
    <col min="15106" max="15106" width="47.7109375" customWidth="1"/>
    <col min="15107" max="15108" width="17.7109375" customWidth="1"/>
    <col min="15109" max="15109" width="15.7109375" customWidth="1"/>
    <col min="15110" max="15110" width="17.140625" customWidth="1"/>
    <col min="15361" max="15361" width="13.7109375" customWidth="1"/>
    <col min="15362" max="15362" width="47.7109375" customWidth="1"/>
    <col min="15363" max="15364" width="17.7109375" customWidth="1"/>
    <col min="15365" max="15365" width="15.7109375" customWidth="1"/>
    <col min="15366" max="15366" width="17.140625" customWidth="1"/>
    <col min="15617" max="15617" width="13.7109375" customWidth="1"/>
    <col min="15618" max="15618" width="47.7109375" customWidth="1"/>
    <col min="15619" max="15620" width="17.7109375" customWidth="1"/>
    <col min="15621" max="15621" width="15.7109375" customWidth="1"/>
    <col min="15622" max="15622" width="17.140625" customWidth="1"/>
    <col min="15873" max="15873" width="13.7109375" customWidth="1"/>
    <col min="15874" max="15874" width="47.7109375" customWidth="1"/>
    <col min="15875" max="15876" width="17.7109375" customWidth="1"/>
    <col min="15877" max="15877" width="15.7109375" customWidth="1"/>
    <col min="15878" max="15878" width="17.140625" customWidth="1"/>
    <col min="16129" max="16129" width="13.7109375" customWidth="1"/>
    <col min="16130" max="16130" width="47.7109375" customWidth="1"/>
    <col min="16131" max="16132" width="17.7109375" customWidth="1"/>
    <col min="16133" max="16133" width="15.7109375" customWidth="1"/>
    <col min="16134" max="16134" width="17.140625" customWidth="1"/>
  </cols>
  <sheetData>
    <row r="1" spans="1:253">
      <c r="D1" t="s">
        <v>193</v>
      </c>
    </row>
    <row r="2" spans="1:253">
      <c r="D2" t="s">
        <v>550</v>
      </c>
    </row>
    <row r="3" spans="1:253">
      <c r="D3" t="s">
        <v>668</v>
      </c>
      <c r="E3" s="555"/>
    </row>
    <row r="4" spans="1:253">
      <c r="D4" t="s">
        <v>384</v>
      </c>
    </row>
    <row r="5" spans="1:253" s="6" customFormat="1" ht="16.5" customHeight="1">
      <c r="A5" s="3">
        <v>13557000000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2.75" customHeight="1">
      <c r="A6" s="364" t="s">
        <v>194</v>
      </c>
      <c r="B6" s="657" t="s">
        <v>551</v>
      </c>
      <c r="C6" s="658"/>
      <c r="D6" s="658"/>
      <c r="E6" s="658"/>
      <c r="F6" s="658"/>
      <c r="G6" s="5"/>
      <c r="H6" s="5"/>
      <c r="I6" s="5"/>
      <c r="J6" s="5"/>
      <c r="K6" s="5"/>
      <c r="L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 customHeight="1">
      <c r="A7" s="659" t="s">
        <v>195</v>
      </c>
      <c r="B7" s="659"/>
      <c r="C7" s="659"/>
      <c r="D7" s="659"/>
      <c r="E7" s="659"/>
      <c r="F7" s="659"/>
    </row>
    <row r="8" spans="1:253">
      <c r="F8" s="1" t="s">
        <v>3</v>
      </c>
    </row>
    <row r="9" spans="1:253" ht="12.75" customHeight="1">
      <c r="A9" s="660" t="s">
        <v>196</v>
      </c>
      <c r="B9" s="660" t="s">
        <v>197</v>
      </c>
      <c r="C9" s="663" t="s">
        <v>198</v>
      </c>
      <c r="D9" s="660" t="s">
        <v>8</v>
      </c>
      <c r="E9" s="666" t="s">
        <v>15</v>
      </c>
      <c r="F9" s="667"/>
      <c r="G9" s="7"/>
    </row>
    <row r="10" spans="1:253" ht="12.75" customHeight="1">
      <c r="A10" s="661"/>
      <c r="B10" s="661"/>
      <c r="C10" s="664"/>
      <c r="D10" s="661"/>
      <c r="E10" s="660" t="s">
        <v>9</v>
      </c>
      <c r="F10" s="668" t="s">
        <v>16</v>
      </c>
      <c r="G10" s="7"/>
    </row>
    <row r="11" spans="1:253" ht="15" customHeight="1">
      <c r="A11" s="662"/>
      <c r="B11" s="662"/>
      <c r="C11" s="665"/>
      <c r="D11" s="662"/>
      <c r="E11" s="662"/>
      <c r="F11" s="669"/>
      <c r="G11" s="7"/>
    </row>
    <row r="12" spans="1:253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  <c r="G12" s="7"/>
    </row>
    <row r="13" spans="1:253" s="14" customFormat="1" ht="15.75">
      <c r="A13" s="10">
        <v>10000000</v>
      </c>
      <c r="B13" s="11" t="s">
        <v>199</v>
      </c>
      <c r="C13" s="12">
        <f t="shared" ref="C13:C84" si="0">D13+E13</f>
        <v>311855663</v>
      </c>
      <c r="D13" s="12">
        <f>D14+D22+D30+D38+D56</f>
        <v>311667663</v>
      </c>
      <c r="E13" s="12">
        <f>E14+E22+E30+E38+E56</f>
        <v>188000</v>
      </c>
      <c r="F13" s="12">
        <f>F14+F22+F30+F38+F56</f>
        <v>0</v>
      </c>
      <c r="G13" s="13"/>
    </row>
    <row r="14" spans="1:253" s="20" customFormat="1" ht="27">
      <c r="A14" s="15">
        <v>11000000</v>
      </c>
      <c r="B14" s="16" t="s">
        <v>200</v>
      </c>
      <c r="C14" s="17">
        <f t="shared" si="0"/>
        <v>233526663</v>
      </c>
      <c r="D14" s="18">
        <f>D15+D20</f>
        <v>233526663</v>
      </c>
      <c r="E14" s="18">
        <f>E15+E20</f>
        <v>0</v>
      </c>
      <c r="F14" s="18">
        <f>F15+F20</f>
        <v>0</v>
      </c>
      <c r="G14" s="19"/>
    </row>
    <row r="15" spans="1:253">
      <c r="A15" s="21">
        <v>11010000</v>
      </c>
      <c r="B15" s="22" t="s">
        <v>201</v>
      </c>
      <c r="C15" s="23">
        <f t="shared" si="0"/>
        <v>233501663</v>
      </c>
      <c r="D15" s="24">
        <f>SUM(D16:D19)</f>
        <v>233501663</v>
      </c>
      <c r="E15" s="24">
        <f>SUM(E16:E19)</f>
        <v>0</v>
      </c>
      <c r="F15" s="24">
        <f>SUM(F16:F19)</f>
        <v>0</v>
      </c>
      <c r="G15" s="7"/>
    </row>
    <row r="16" spans="1:253" ht="38.25">
      <c r="A16" s="25">
        <v>11010100</v>
      </c>
      <c r="B16" s="26" t="s">
        <v>202</v>
      </c>
      <c r="C16" s="27">
        <f t="shared" si="0"/>
        <v>146200000</v>
      </c>
      <c r="D16" s="28">
        <v>146200000</v>
      </c>
      <c r="E16" s="28">
        <v>0</v>
      </c>
      <c r="F16" s="28">
        <v>0</v>
      </c>
      <c r="G16" s="7"/>
    </row>
    <row r="17" spans="1:7" ht="63.75">
      <c r="A17" s="25">
        <v>11010200</v>
      </c>
      <c r="B17" s="26" t="s">
        <v>203</v>
      </c>
      <c r="C17" s="27">
        <f t="shared" si="0"/>
        <v>78146663</v>
      </c>
      <c r="D17" s="28">
        <f>72130462+6016201</f>
        <v>78146663</v>
      </c>
      <c r="E17" s="28">
        <v>0</v>
      </c>
      <c r="F17" s="28">
        <v>0</v>
      </c>
      <c r="G17" s="7"/>
    </row>
    <row r="18" spans="1:7" ht="38.25">
      <c r="A18" s="25">
        <v>11010400</v>
      </c>
      <c r="B18" s="26" t="s">
        <v>204</v>
      </c>
      <c r="C18" s="27">
        <f t="shared" si="0"/>
        <v>8000000</v>
      </c>
      <c r="D18" s="28">
        <v>8000000</v>
      </c>
      <c r="E18" s="28">
        <v>0</v>
      </c>
      <c r="F18" s="28">
        <v>0</v>
      </c>
      <c r="G18" s="7"/>
    </row>
    <row r="19" spans="1:7" ht="38.25">
      <c r="A19" s="25">
        <v>11010500</v>
      </c>
      <c r="B19" s="26" t="s">
        <v>205</v>
      </c>
      <c r="C19" s="27">
        <f t="shared" si="0"/>
        <v>1155000</v>
      </c>
      <c r="D19" s="28">
        <v>1155000</v>
      </c>
      <c r="E19" s="28">
        <v>0</v>
      </c>
      <c r="F19" s="28">
        <v>0</v>
      </c>
      <c r="G19" s="7"/>
    </row>
    <row r="20" spans="1:7">
      <c r="A20" s="21">
        <v>11020000</v>
      </c>
      <c r="B20" s="22" t="s">
        <v>206</v>
      </c>
      <c r="C20" s="23">
        <f t="shared" si="0"/>
        <v>25000</v>
      </c>
      <c r="D20" s="24">
        <f>D21</f>
        <v>25000</v>
      </c>
      <c r="E20" s="24">
        <f>E21</f>
        <v>0</v>
      </c>
      <c r="F20" s="24">
        <f>F21</f>
        <v>0</v>
      </c>
      <c r="G20" s="7"/>
    </row>
    <row r="21" spans="1:7" ht="25.5">
      <c r="A21" s="25">
        <v>11020200</v>
      </c>
      <c r="B21" s="26" t="s">
        <v>207</v>
      </c>
      <c r="C21" s="27">
        <f t="shared" si="0"/>
        <v>25000</v>
      </c>
      <c r="D21" s="28">
        <v>25000</v>
      </c>
      <c r="E21" s="28"/>
      <c r="F21" s="28"/>
      <c r="G21" s="7"/>
    </row>
    <row r="22" spans="1:7" s="20" customFormat="1" ht="27">
      <c r="A22" s="15">
        <v>13000000</v>
      </c>
      <c r="B22" s="16" t="s">
        <v>208</v>
      </c>
      <c r="C22" s="17">
        <f t="shared" si="0"/>
        <v>919000</v>
      </c>
      <c r="D22" s="18">
        <f>D23+D26+D28</f>
        <v>919000</v>
      </c>
      <c r="E22" s="18">
        <f>E23+E26</f>
        <v>0</v>
      </c>
      <c r="F22" s="18">
        <f>F23+F26</f>
        <v>0</v>
      </c>
      <c r="G22" s="19"/>
    </row>
    <row r="23" spans="1:7" ht="25.5">
      <c r="A23" s="21">
        <v>13010000</v>
      </c>
      <c r="B23" s="22" t="s">
        <v>209</v>
      </c>
      <c r="C23" s="23">
        <f t="shared" si="0"/>
        <v>772000</v>
      </c>
      <c r="D23" s="24">
        <f>SUM(D24:D25)</f>
        <v>772000</v>
      </c>
      <c r="E23" s="24">
        <f>SUM(E24:E25)</f>
        <v>0</v>
      </c>
      <c r="F23" s="24">
        <f>SUM(F24:F25)</f>
        <v>0</v>
      </c>
      <c r="G23" s="7"/>
    </row>
    <row r="24" spans="1:7" ht="38.25">
      <c r="A24" s="25">
        <v>13010100</v>
      </c>
      <c r="B24" s="26" t="s">
        <v>210</v>
      </c>
      <c r="C24" s="27">
        <f t="shared" si="0"/>
        <v>620000</v>
      </c>
      <c r="D24" s="28">
        <v>620000</v>
      </c>
      <c r="E24" s="28">
        <v>0</v>
      </c>
      <c r="F24" s="28">
        <v>0</v>
      </c>
      <c r="G24" s="7"/>
    </row>
    <row r="25" spans="1:7" ht="55.9" customHeight="1">
      <c r="A25" s="25">
        <v>13010200</v>
      </c>
      <c r="B25" s="26" t="s">
        <v>211</v>
      </c>
      <c r="C25" s="27">
        <f t="shared" si="0"/>
        <v>152000</v>
      </c>
      <c r="D25" s="28">
        <v>152000</v>
      </c>
      <c r="E25" s="28">
        <v>0</v>
      </c>
      <c r="F25" s="28">
        <v>0</v>
      </c>
      <c r="G25" s="7"/>
    </row>
    <row r="26" spans="1:7" ht="25.5">
      <c r="A26" s="21">
        <v>13030000</v>
      </c>
      <c r="B26" s="22" t="s">
        <v>212</v>
      </c>
      <c r="C26" s="23">
        <f t="shared" si="0"/>
        <v>135000</v>
      </c>
      <c r="D26" s="24">
        <f>D27</f>
        <v>135000</v>
      </c>
      <c r="E26" s="24">
        <f>SUM(E27:E29)</f>
        <v>0</v>
      </c>
      <c r="F26" s="24">
        <f>SUM(F27:F29)</f>
        <v>0</v>
      </c>
      <c r="G26" s="7"/>
    </row>
    <row r="27" spans="1:7" ht="25.5">
      <c r="A27" s="25">
        <v>13030100</v>
      </c>
      <c r="B27" s="26" t="s">
        <v>213</v>
      </c>
      <c r="C27" s="27">
        <f t="shared" si="0"/>
        <v>135000</v>
      </c>
      <c r="D27" s="28">
        <v>135000</v>
      </c>
      <c r="E27" s="28">
        <v>0</v>
      </c>
      <c r="F27" s="28">
        <v>0</v>
      </c>
      <c r="G27" s="7"/>
    </row>
    <row r="28" spans="1:7" s="33" customFormat="1" ht="25.5">
      <c r="A28" s="29">
        <v>13040000</v>
      </c>
      <c r="B28" s="30" t="s">
        <v>214</v>
      </c>
      <c r="C28" s="31">
        <f t="shared" si="0"/>
        <v>12000</v>
      </c>
      <c r="D28" s="32">
        <f>D29</f>
        <v>12000</v>
      </c>
      <c r="E28" s="32"/>
      <c r="F28" s="32"/>
    </row>
    <row r="29" spans="1:7" ht="25.5">
      <c r="A29" s="25">
        <v>13040100</v>
      </c>
      <c r="B29" s="26" t="s">
        <v>215</v>
      </c>
      <c r="C29" s="27">
        <f t="shared" si="0"/>
        <v>12000</v>
      </c>
      <c r="D29" s="28">
        <v>12000</v>
      </c>
      <c r="E29" s="28"/>
      <c r="F29" s="28"/>
      <c r="G29" s="7"/>
    </row>
    <row r="30" spans="1:7" s="20" customFormat="1" ht="13.5">
      <c r="A30" s="15">
        <v>14000000</v>
      </c>
      <c r="B30" s="16" t="s">
        <v>216</v>
      </c>
      <c r="C30" s="17">
        <f t="shared" si="0"/>
        <v>14550000</v>
      </c>
      <c r="D30" s="18">
        <f>D31+D33+D35</f>
        <v>14550000</v>
      </c>
      <c r="E30" s="18">
        <f>E35</f>
        <v>0</v>
      </c>
      <c r="F30" s="18">
        <f>F35</f>
        <v>0</v>
      </c>
      <c r="G30" s="19"/>
    </row>
    <row r="31" spans="1:7" s="35" customFormat="1" ht="25.5">
      <c r="A31" s="29">
        <v>14020000</v>
      </c>
      <c r="B31" s="22" t="s">
        <v>217</v>
      </c>
      <c r="C31" s="17">
        <f t="shared" si="0"/>
        <v>2680000</v>
      </c>
      <c r="D31" s="18">
        <f>D32</f>
        <v>2680000</v>
      </c>
      <c r="E31" s="18"/>
      <c r="F31" s="18"/>
      <c r="G31" s="34"/>
    </row>
    <row r="32" spans="1:7" s="40" customFormat="1">
      <c r="A32" s="25">
        <v>14021900</v>
      </c>
      <c r="B32" s="36" t="s">
        <v>218</v>
      </c>
      <c r="C32" s="37">
        <f t="shared" si="0"/>
        <v>2680000</v>
      </c>
      <c r="D32" s="38">
        <v>2680000</v>
      </c>
      <c r="E32" s="38"/>
      <c r="F32" s="38"/>
      <c r="G32" s="39"/>
    </row>
    <row r="33" spans="1:7" s="35" customFormat="1" ht="25.5">
      <c r="A33" s="29">
        <v>14030000</v>
      </c>
      <c r="B33" s="22" t="s">
        <v>219</v>
      </c>
      <c r="C33" s="17">
        <f t="shared" si="0"/>
        <v>9000000</v>
      </c>
      <c r="D33" s="18">
        <f>D34</f>
        <v>9000000</v>
      </c>
      <c r="E33" s="18"/>
      <c r="F33" s="18"/>
      <c r="G33" s="34"/>
    </row>
    <row r="34" spans="1:7" s="40" customFormat="1">
      <c r="A34" s="25">
        <v>14031900</v>
      </c>
      <c r="B34" s="36" t="s">
        <v>218</v>
      </c>
      <c r="C34" s="37">
        <f t="shared" si="0"/>
        <v>9000000</v>
      </c>
      <c r="D34" s="38">
        <v>9000000</v>
      </c>
      <c r="E34" s="24"/>
      <c r="F34" s="24"/>
      <c r="G34" s="39"/>
    </row>
    <row r="35" spans="1:7" s="647" customFormat="1" ht="38.25">
      <c r="A35" s="29">
        <v>14040000</v>
      </c>
      <c r="B35" s="30" t="s">
        <v>220</v>
      </c>
      <c r="C35" s="31">
        <f t="shared" si="0"/>
        <v>2870000</v>
      </c>
      <c r="D35" s="32">
        <f>D36+D37</f>
        <v>2870000</v>
      </c>
      <c r="E35" s="32">
        <v>0</v>
      </c>
      <c r="F35" s="32">
        <v>0</v>
      </c>
      <c r="G35" s="33"/>
    </row>
    <row r="36" spans="1:7" ht="76.5">
      <c r="A36" s="25">
        <v>14040100</v>
      </c>
      <c r="B36" s="26" t="s">
        <v>650</v>
      </c>
      <c r="C36" s="27">
        <f t="shared" si="0"/>
        <v>870000</v>
      </c>
      <c r="D36" s="28">
        <v>870000</v>
      </c>
      <c r="E36" s="28"/>
      <c r="F36" s="28"/>
      <c r="G36" s="7"/>
    </row>
    <row r="37" spans="1:7" ht="60" customHeight="1">
      <c r="A37" s="25">
        <v>14040200</v>
      </c>
      <c r="B37" s="26" t="s">
        <v>651</v>
      </c>
      <c r="C37" s="27">
        <f t="shared" si="0"/>
        <v>2000000</v>
      </c>
      <c r="D37" s="28">
        <v>2000000</v>
      </c>
      <c r="E37" s="28"/>
      <c r="F37" s="28"/>
      <c r="G37" s="7"/>
    </row>
    <row r="38" spans="1:7" s="20" customFormat="1" ht="40.5">
      <c r="A38" s="15">
        <v>18000000</v>
      </c>
      <c r="B38" s="16" t="s">
        <v>221</v>
      </c>
      <c r="C38" s="17">
        <f t="shared" si="0"/>
        <v>62672000</v>
      </c>
      <c r="D38" s="18">
        <f>D39+D49+D52</f>
        <v>62672000</v>
      </c>
      <c r="E38" s="18">
        <f>E39+E49+E52</f>
        <v>0</v>
      </c>
      <c r="F38" s="18">
        <f>F39+F49+F52</f>
        <v>0</v>
      </c>
      <c r="G38" s="19"/>
    </row>
    <row r="39" spans="1:7">
      <c r="A39" s="21">
        <v>18010000</v>
      </c>
      <c r="B39" s="22" t="s">
        <v>222</v>
      </c>
      <c r="C39" s="23">
        <f t="shared" si="0"/>
        <v>24277000</v>
      </c>
      <c r="D39" s="24">
        <f>SUM(D40:D48)</f>
        <v>24277000</v>
      </c>
      <c r="E39" s="24">
        <f>SUM(E40:E47)</f>
        <v>0</v>
      </c>
      <c r="F39" s="24">
        <f>SUM(F40:F47)</f>
        <v>0</v>
      </c>
      <c r="G39" s="7"/>
    </row>
    <row r="40" spans="1:7" ht="38.25">
      <c r="A40" s="25">
        <v>18010100</v>
      </c>
      <c r="B40" s="26" t="s">
        <v>223</v>
      </c>
      <c r="C40" s="27">
        <f t="shared" si="0"/>
        <v>4000</v>
      </c>
      <c r="D40" s="28">
        <v>4000</v>
      </c>
      <c r="E40" s="28">
        <v>0</v>
      </c>
      <c r="F40" s="28">
        <v>0</v>
      </c>
      <c r="G40" s="7"/>
    </row>
    <row r="41" spans="1:7" ht="38.25">
      <c r="A41" s="25">
        <v>18010200</v>
      </c>
      <c r="B41" s="26" t="s">
        <v>224</v>
      </c>
      <c r="C41" s="27">
        <f t="shared" si="0"/>
        <v>108000</v>
      </c>
      <c r="D41" s="28">
        <v>108000</v>
      </c>
      <c r="E41" s="28">
        <v>0</v>
      </c>
      <c r="F41" s="28">
        <v>0</v>
      </c>
      <c r="G41" s="7"/>
    </row>
    <row r="42" spans="1:7" ht="38.25">
      <c r="A42" s="25">
        <v>18010300</v>
      </c>
      <c r="B42" s="26" t="s">
        <v>225</v>
      </c>
      <c r="C42" s="27">
        <f t="shared" si="0"/>
        <v>440000</v>
      </c>
      <c r="D42" s="28">
        <v>440000</v>
      </c>
      <c r="E42" s="28">
        <v>0</v>
      </c>
      <c r="F42" s="28">
        <v>0</v>
      </c>
      <c r="G42" s="7"/>
    </row>
    <row r="43" spans="1:7" ht="38.25">
      <c r="A43" s="25">
        <v>18010400</v>
      </c>
      <c r="B43" s="26" t="s">
        <v>226</v>
      </c>
      <c r="C43" s="27">
        <f t="shared" si="0"/>
        <v>2000000</v>
      </c>
      <c r="D43" s="28">
        <v>2000000</v>
      </c>
      <c r="E43" s="28">
        <v>0</v>
      </c>
      <c r="F43" s="28">
        <v>0</v>
      </c>
      <c r="G43" s="7"/>
    </row>
    <row r="44" spans="1:7">
      <c r="A44" s="25">
        <v>18010500</v>
      </c>
      <c r="B44" s="26" t="s">
        <v>227</v>
      </c>
      <c r="C44" s="27">
        <f t="shared" si="0"/>
        <v>10500000</v>
      </c>
      <c r="D44" s="28">
        <v>10500000</v>
      </c>
      <c r="E44" s="28">
        <v>0</v>
      </c>
      <c r="F44" s="28">
        <v>0</v>
      </c>
      <c r="G44" s="7"/>
    </row>
    <row r="45" spans="1:7">
      <c r="A45" s="25">
        <v>18010600</v>
      </c>
      <c r="B45" s="26" t="s">
        <v>228</v>
      </c>
      <c r="C45" s="27">
        <f t="shared" si="0"/>
        <v>9500000</v>
      </c>
      <c r="D45" s="28">
        <v>9500000</v>
      </c>
      <c r="E45" s="28">
        <v>0</v>
      </c>
      <c r="F45" s="28">
        <v>0</v>
      </c>
      <c r="G45" s="7"/>
    </row>
    <row r="46" spans="1:7">
      <c r="A46" s="25">
        <v>18010700</v>
      </c>
      <c r="B46" s="26" t="s">
        <v>229</v>
      </c>
      <c r="C46" s="27">
        <f t="shared" si="0"/>
        <v>500000</v>
      </c>
      <c r="D46" s="28">
        <v>500000</v>
      </c>
      <c r="E46" s="28">
        <v>0</v>
      </c>
      <c r="F46" s="28">
        <v>0</v>
      </c>
      <c r="G46" s="7"/>
    </row>
    <row r="47" spans="1:7">
      <c r="A47" s="25">
        <v>18010900</v>
      </c>
      <c r="B47" s="26" t="s">
        <v>230</v>
      </c>
      <c r="C47" s="27">
        <f t="shared" si="0"/>
        <v>1200000</v>
      </c>
      <c r="D47" s="28">
        <v>1200000</v>
      </c>
      <c r="E47" s="28">
        <v>0</v>
      </c>
      <c r="F47" s="28">
        <v>0</v>
      </c>
      <c r="G47" s="7"/>
    </row>
    <row r="48" spans="1:7">
      <c r="A48" s="25">
        <v>18011100</v>
      </c>
      <c r="B48" s="26" t="s">
        <v>231</v>
      </c>
      <c r="C48" s="27">
        <f t="shared" si="0"/>
        <v>25000</v>
      </c>
      <c r="D48" s="28">
        <v>25000</v>
      </c>
      <c r="E48" s="28"/>
      <c r="F48" s="28"/>
      <c r="G48" s="7"/>
    </row>
    <row r="49" spans="1:7">
      <c r="A49" s="21">
        <v>18030000</v>
      </c>
      <c r="B49" s="22" t="s">
        <v>232</v>
      </c>
      <c r="C49" s="23">
        <f t="shared" si="0"/>
        <v>15000</v>
      </c>
      <c r="D49" s="24">
        <f>SUM(D50:D51)</f>
        <v>15000</v>
      </c>
      <c r="E49" s="24">
        <f>SUM(E50:E51)</f>
        <v>0</v>
      </c>
      <c r="F49" s="24">
        <f>SUM(F50:F51)</f>
        <v>0</v>
      </c>
      <c r="G49" s="7"/>
    </row>
    <row r="50" spans="1:7">
      <c r="A50" s="25">
        <v>18030100</v>
      </c>
      <c r="B50" s="26" t="s">
        <v>233</v>
      </c>
      <c r="C50" s="27">
        <f t="shared" si="0"/>
        <v>12000</v>
      </c>
      <c r="D50" s="28">
        <v>12000</v>
      </c>
      <c r="E50" s="28">
        <v>0</v>
      </c>
      <c r="F50" s="28">
        <v>0</v>
      </c>
      <c r="G50" s="7"/>
    </row>
    <row r="51" spans="1:7">
      <c r="A51" s="25">
        <v>18030200</v>
      </c>
      <c r="B51" s="26" t="s">
        <v>234</v>
      </c>
      <c r="C51" s="27">
        <f t="shared" si="0"/>
        <v>3000</v>
      </c>
      <c r="D51" s="28">
        <v>3000</v>
      </c>
      <c r="E51" s="28">
        <v>0</v>
      </c>
      <c r="F51" s="28">
        <v>0</v>
      </c>
      <c r="G51" s="7"/>
    </row>
    <row r="52" spans="1:7">
      <c r="A52" s="21">
        <v>18050000</v>
      </c>
      <c r="B52" s="22" t="s">
        <v>235</v>
      </c>
      <c r="C52" s="23">
        <f t="shared" si="0"/>
        <v>38380000</v>
      </c>
      <c r="D52" s="24">
        <f>SUM(D53:D55)</f>
        <v>38380000</v>
      </c>
      <c r="E52" s="24">
        <f>SUM(E53:E55)</f>
        <v>0</v>
      </c>
      <c r="F52" s="24">
        <f>SUM(F53:F55)</f>
        <v>0</v>
      </c>
      <c r="G52" s="7"/>
    </row>
    <row r="53" spans="1:7">
      <c r="A53" s="25">
        <v>18050300</v>
      </c>
      <c r="B53" s="26" t="s">
        <v>236</v>
      </c>
      <c r="C53" s="27">
        <f t="shared" si="0"/>
        <v>5600000</v>
      </c>
      <c r="D53" s="28">
        <v>5600000</v>
      </c>
      <c r="E53" s="28">
        <v>0</v>
      </c>
      <c r="F53" s="28">
        <v>0</v>
      </c>
      <c r="G53" s="7"/>
    </row>
    <row r="54" spans="1:7">
      <c r="A54" s="25">
        <v>18050400</v>
      </c>
      <c r="B54" s="26" t="s">
        <v>237</v>
      </c>
      <c r="C54" s="27">
        <f t="shared" si="0"/>
        <v>28780000</v>
      </c>
      <c r="D54" s="28">
        <v>28780000</v>
      </c>
      <c r="E54" s="28">
        <v>0</v>
      </c>
      <c r="F54" s="28">
        <v>0</v>
      </c>
      <c r="G54" s="7"/>
    </row>
    <row r="55" spans="1:7" ht="56.25" customHeight="1">
      <c r="A55" s="41">
        <v>18050500</v>
      </c>
      <c r="B55" s="26" t="s">
        <v>238</v>
      </c>
      <c r="C55" s="27">
        <f t="shared" si="0"/>
        <v>4000000</v>
      </c>
      <c r="D55" s="28">
        <v>4000000</v>
      </c>
      <c r="E55" s="28">
        <v>0</v>
      </c>
      <c r="F55" s="28">
        <v>0</v>
      </c>
      <c r="G55" s="7"/>
    </row>
    <row r="56" spans="1:7" s="20" customFormat="1" ht="13.5">
      <c r="A56" s="42">
        <v>19000000</v>
      </c>
      <c r="B56" s="43" t="s">
        <v>239</v>
      </c>
      <c r="C56" s="17">
        <f t="shared" si="0"/>
        <v>188000</v>
      </c>
      <c r="D56" s="18">
        <f>D57</f>
        <v>0</v>
      </c>
      <c r="E56" s="18">
        <f>E57</f>
        <v>188000</v>
      </c>
      <c r="F56" s="18">
        <f>F57</f>
        <v>0</v>
      </c>
      <c r="G56" s="19"/>
    </row>
    <row r="57" spans="1:7">
      <c r="A57" s="44">
        <v>19010000</v>
      </c>
      <c r="B57" s="45" t="s">
        <v>240</v>
      </c>
      <c r="C57" s="23">
        <f t="shared" si="0"/>
        <v>188000</v>
      </c>
      <c r="D57" s="24">
        <f>SUM(D58:D60)</f>
        <v>0</v>
      </c>
      <c r="E57" s="24">
        <f>SUM(E58:E60)</f>
        <v>188000</v>
      </c>
      <c r="F57" s="24">
        <f>SUM(F58:F60)</f>
        <v>0</v>
      </c>
      <c r="G57" s="7"/>
    </row>
    <row r="58" spans="1:7" ht="51">
      <c r="A58" s="46">
        <v>19010100</v>
      </c>
      <c r="B58" s="47" t="s">
        <v>241</v>
      </c>
      <c r="C58" s="27">
        <f t="shared" si="0"/>
        <v>90000</v>
      </c>
      <c r="D58" s="38">
        <v>0</v>
      </c>
      <c r="E58" s="38">
        <v>90000</v>
      </c>
      <c r="F58" s="38">
        <v>0</v>
      </c>
      <c r="G58" s="7"/>
    </row>
    <row r="59" spans="1:7" ht="25.5">
      <c r="A59" s="48">
        <v>19010200</v>
      </c>
      <c r="B59" s="36" t="s">
        <v>242</v>
      </c>
      <c r="C59" s="27">
        <f t="shared" si="0"/>
        <v>32000</v>
      </c>
      <c r="D59" s="38">
        <v>0</v>
      </c>
      <c r="E59" s="38">
        <v>32000</v>
      </c>
      <c r="F59" s="38">
        <v>0</v>
      </c>
      <c r="G59" s="7"/>
    </row>
    <row r="60" spans="1:7" ht="51">
      <c r="A60" s="48">
        <v>19010300</v>
      </c>
      <c r="B60" s="36" t="s">
        <v>243</v>
      </c>
      <c r="C60" s="27">
        <f t="shared" si="0"/>
        <v>66000</v>
      </c>
      <c r="D60" s="38">
        <v>0</v>
      </c>
      <c r="E60" s="38">
        <v>66000</v>
      </c>
      <c r="F60" s="38">
        <v>0</v>
      </c>
      <c r="G60" s="7"/>
    </row>
    <row r="61" spans="1:7" s="14" customFormat="1" ht="15.75">
      <c r="A61" s="10">
        <v>20000000</v>
      </c>
      <c r="B61" s="11" t="s">
        <v>244</v>
      </c>
      <c r="C61" s="12">
        <f t="shared" si="0"/>
        <v>12396420</v>
      </c>
      <c r="D61" s="12">
        <f>D62+D69+D79+D82</f>
        <v>6188000</v>
      </c>
      <c r="E61" s="12">
        <f>E62+E69+E79+E82</f>
        <v>6208420</v>
      </c>
      <c r="F61" s="12">
        <f>F62+F69+F79+F82</f>
        <v>0</v>
      </c>
      <c r="G61" s="13"/>
    </row>
    <row r="62" spans="1:7" s="20" customFormat="1" ht="27">
      <c r="A62" s="15">
        <v>21000000</v>
      </c>
      <c r="B62" s="16" t="s">
        <v>245</v>
      </c>
      <c r="C62" s="17">
        <f t="shared" si="0"/>
        <v>208000</v>
      </c>
      <c r="D62" s="18">
        <f>D63+D65</f>
        <v>208000</v>
      </c>
      <c r="E62" s="18">
        <f>E63+E65</f>
        <v>0</v>
      </c>
      <c r="F62" s="18">
        <f>F63+F65</f>
        <v>0</v>
      </c>
      <c r="G62" s="19"/>
    </row>
    <row r="63" spans="1:7" ht="76.5">
      <c r="A63" s="21">
        <v>21010000</v>
      </c>
      <c r="B63" s="22" t="s">
        <v>246</v>
      </c>
      <c r="C63" s="23">
        <f t="shared" si="0"/>
        <v>45000</v>
      </c>
      <c r="D63" s="24">
        <f>D64</f>
        <v>45000</v>
      </c>
      <c r="E63" s="24">
        <f>E64</f>
        <v>0</v>
      </c>
      <c r="F63" s="24">
        <f>F64</f>
        <v>0</v>
      </c>
      <c r="G63" s="7"/>
    </row>
    <row r="64" spans="1:7" ht="38.25">
      <c r="A64" s="25">
        <v>21010300</v>
      </c>
      <c r="B64" s="26" t="s">
        <v>247</v>
      </c>
      <c r="C64" s="27">
        <f t="shared" si="0"/>
        <v>45000</v>
      </c>
      <c r="D64" s="28">
        <v>45000</v>
      </c>
      <c r="E64" s="28">
        <v>0</v>
      </c>
      <c r="F64" s="28">
        <v>0</v>
      </c>
      <c r="G64" s="7"/>
    </row>
    <row r="65" spans="1:7">
      <c r="A65" s="21">
        <v>21080000</v>
      </c>
      <c r="B65" s="22" t="s">
        <v>248</v>
      </c>
      <c r="C65" s="23">
        <f t="shared" si="0"/>
        <v>163000</v>
      </c>
      <c r="D65" s="24">
        <f>SUM(D66:D68)</f>
        <v>163000</v>
      </c>
      <c r="E65" s="24">
        <f>SUM(E66:E68)</f>
        <v>0</v>
      </c>
      <c r="F65" s="24">
        <f>SUM(F66:F68)</f>
        <v>0</v>
      </c>
      <c r="G65" s="7"/>
    </row>
    <row r="66" spans="1:7">
      <c r="A66" s="25">
        <v>21081100</v>
      </c>
      <c r="B66" s="26" t="s">
        <v>249</v>
      </c>
      <c r="C66" s="27">
        <f t="shared" si="0"/>
        <v>95000</v>
      </c>
      <c r="D66" s="28">
        <v>95000</v>
      </c>
      <c r="E66" s="28">
        <v>0</v>
      </c>
      <c r="F66" s="28">
        <v>0</v>
      </c>
      <c r="G66" s="7"/>
    </row>
    <row r="67" spans="1:7" ht="38.25">
      <c r="A67" s="25">
        <v>21081500</v>
      </c>
      <c r="B67" s="26" t="s">
        <v>250</v>
      </c>
      <c r="C67" s="27">
        <f t="shared" si="0"/>
        <v>41000</v>
      </c>
      <c r="D67" s="28">
        <v>41000</v>
      </c>
      <c r="E67" s="28">
        <v>0</v>
      </c>
      <c r="F67" s="28">
        <v>0</v>
      </c>
      <c r="G67" s="7"/>
    </row>
    <row r="68" spans="1:7">
      <c r="A68" s="25">
        <v>21081700</v>
      </c>
      <c r="B68" s="26" t="s">
        <v>251</v>
      </c>
      <c r="C68" s="27">
        <f t="shared" si="0"/>
        <v>27000</v>
      </c>
      <c r="D68" s="28">
        <v>27000</v>
      </c>
      <c r="E68" s="28">
        <v>0</v>
      </c>
      <c r="F68" s="28">
        <v>0</v>
      </c>
      <c r="G68" s="7"/>
    </row>
    <row r="69" spans="1:7" s="20" customFormat="1" ht="27">
      <c r="A69" s="15">
        <v>22000000</v>
      </c>
      <c r="B69" s="16" t="s">
        <v>252</v>
      </c>
      <c r="C69" s="17">
        <f t="shared" si="0"/>
        <v>5330000</v>
      </c>
      <c r="D69" s="18">
        <f>D70+D74+D76</f>
        <v>5330000</v>
      </c>
      <c r="E69" s="18">
        <f>E70+E74+E76</f>
        <v>0</v>
      </c>
      <c r="F69" s="18">
        <f>F70+F74+F76</f>
        <v>0</v>
      </c>
      <c r="G69" s="19"/>
    </row>
    <row r="70" spans="1:7">
      <c r="A70" s="21">
        <v>22010000</v>
      </c>
      <c r="B70" s="22" t="s">
        <v>253</v>
      </c>
      <c r="C70" s="23">
        <f t="shared" si="0"/>
        <v>4620000</v>
      </c>
      <c r="D70" s="24">
        <f>SUM(D71:D73)</f>
        <v>4620000</v>
      </c>
      <c r="E70" s="24">
        <f>SUM(E71:E73)</f>
        <v>0</v>
      </c>
      <c r="F70" s="24">
        <f>SUM(F71:F73)</f>
        <v>0</v>
      </c>
      <c r="G70" s="7"/>
    </row>
    <row r="71" spans="1:7" ht="38.25">
      <c r="A71" s="25">
        <v>22010300</v>
      </c>
      <c r="B71" s="26" t="s">
        <v>254</v>
      </c>
      <c r="C71" s="27">
        <f t="shared" si="0"/>
        <v>70000</v>
      </c>
      <c r="D71" s="28">
        <v>70000</v>
      </c>
      <c r="E71" s="28">
        <v>0</v>
      </c>
      <c r="F71" s="28">
        <v>0</v>
      </c>
      <c r="G71" s="7"/>
    </row>
    <row r="72" spans="1:7">
      <c r="A72" s="25">
        <v>22012500</v>
      </c>
      <c r="B72" s="26" t="s">
        <v>255</v>
      </c>
      <c r="C72" s="27">
        <f t="shared" si="0"/>
        <v>3550000</v>
      </c>
      <c r="D72" s="28">
        <v>3550000</v>
      </c>
      <c r="E72" s="28">
        <v>0</v>
      </c>
      <c r="F72" s="28">
        <v>0</v>
      </c>
      <c r="G72" s="7"/>
    </row>
    <row r="73" spans="1:7" ht="25.5">
      <c r="A73" s="25">
        <v>22012600</v>
      </c>
      <c r="B73" s="26" t="s">
        <v>256</v>
      </c>
      <c r="C73" s="27">
        <f t="shared" si="0"/>
        <v>1000000</v>
      </c>
      <c r="D73" s="28">
        <v>1000000</v>
      </c>
      <c r="E73" s="28">
        <v>0</v>
      </c>
      <c r="F73" s="28">
        <v>0</v>
      </c>
      <c r="G73" s="7"/>
    </row>
    <row r="74" spans="1:7" ht="38.25">
      <c r="A74" s="21">
        <v>22080000</v>
      </c>
      <c r="B74" s="22" t="s">
        <v>257</v>
      </c>
      <c r="C74" s="23">
        <f t="shared" si="0"/>
        <v>700000</v>
      </c>
      <c r="D74" s="24">
        <f>SUM(D75)</f>
        <v>700000</v>
      </c>
      <c r="E74" s="24">
        <f>SUM(E75)</f>
        <v>0</v>
      </c>
      <c r="F74" s="24">
        <f>SUM(F75)</f>
        <v>0</v>
      </c>
      <c r="G74" s="7"/>
    </row>
    <row r="75" spans="1:7" ht="38.25">
      <c r="A75" s="25">
        <v>22080400</v>
      </c>
      <c r="B75" s="26" t="s">
        <v>258</v>
      </c>
      <c r="C75" s="27">
        <f t="shared" si="0"/>
        <v>700000</v>
      </c>
      <c r="D75" s="28">
        <v>700000</v>
      </c>
      <c r="E75" s="28">
        <v>0</v>
      </c>
      <c r="F75" s="28">
        <v>0</v>
      </c>
      <c r="G75" s="7"/>
    </row>
    <row r="76" spans="1:7">
      <c r="A76" s="21">
        <v>22090000</v>
      </c>
      <c r="B76" s="22" t="s">
        <v>259</v>
      </c>
      <c r="C76" s="23">
        <f t="shared" si="0"/>
        <v>10000</v>
      </c>
      <c r="D76" s="24">
        <f>SUM(D77:D78)</f>
        <v>10000</v>
      </c>
      <c r="E76" s="24">
        <f>SUM(E77:E78)</f>
        <v>0</v>
      </c>
      <c r="F76" s="24">
        <f>SUM(F77:F78)</f>
        <v>0</v>
      </c>
      <c r="G76" s="7"/>
    </row>
    <row r="77" spans="1:7" ht="38.25">
      <c r="A77" s="25">
        <v>22090100</v>
      </c>
      <c r="B77" s="26" t="s">
        <v>260</v>
      </c>
      <c r="C77" s="27">
        <f t="shared" si="0"/>
        <v>2000</v>
      </c>
      <c r="D77" s="28">
        <v>2000</v>
      </c>
      <c r="E77" s="28">
        <v>0</v>
      </c>
      <c r="F77" s="28">
        <v>0</v>
      </c>
      <c r="G77" s="7"/>
    </row>
    <row r="78" spans="1:7" ht="38.25">
      <c r="A78" s="25">
        <v>22090400</v>
      </c>
      <c r="B78" s="26" t="s">
        <v>261</v>
      </c>
      <c r="C78" s="27">
        <f t="shared" si="0"/>
        <v>8000</v>
      </c>
      <c r="D78" s="28">
        <v>8000</v>
      </c>
      <c r="E78" s="28">
        <v>0</v>
      </c>
      <c r="F78" s="28">
        <v>0</v>
      </c>
      <c r="G78" s="7"/>
    </row>
    <row r="79" spans="1:7" s="20" customFormat="1" ht="13.5">
      <c r="A79" s="15">
        <v>24000000</v>
      </c>
      <c r="B79" s="16" t="s">
        <v>262</v>
      </c>
      <c r="C79" s="17">
        <f t="shared" si="0"/>
        <v>650000</v>
      </c>
      <c r="D79" s="18">
        <f t="shared" ref="D79:F80" si="1">SUM(D80)</f>
        <v>650000</v>
      </c>
      <c r="E79" s="18">
        <f t="shared" si="1"/>
        <v>0</v>
      </c>
      <c r="F79" s="18">
        <f t="shared" si="1"/>
        <v>0</v>
      </c>
      <c r="G79" s="19"/>
    </row>
    <row r="80" spans="1:7">
      <c r="A80" s="21">
        <v>24060000</v>
      </c>
      <c r="B80" s="22" t="s">
        <v>248</v>
      </c>
      <c r="C80" s="23">
        <f t="shared" si="0"/>
        <v>650000</v>
      </c>
      <c r="D80" s="24">
        <f t="shared" si="1"/>
        <v>650000</v>
      </c>
      <c r="E80" s="24">
        <f t="shared" si="1"/>
        <v>0</v>
      </c>
      <c r="F80" s="24">
        <f t="shared" si="1"/>
        <v>0</v>
      </c>
      <c r="G80" s="7"/>
    </row>
    <row r="81" spans="1:7">
      <c r="A81" s="25">
        <v>24060300</v>
      </c>
      <c r="B81" s="26" t="s">
        <v>248</v>
      </c>
      <c r="C81" s="27">
        <f t="shared" si="0"/>
        <v>650000</v>
      </c>
      <c r="D81" s="28">
        <v>650000</v>
      </c>
      <c r="E81" s="28">
        <v>0</v>
      </c>
      <c r="F81" s="28">
        <v>0</v>
      </c>
      <c r="G81" s="7"/>
    </row>
    <row r="82" spans="1:7" s="20" customFormat="1" ht="13.5">
      <c r="A82" s="15">
        <v>25000000</v>
      </c>
      <c r="B82" s="16" t="s">
        <v>263</v>
      </c>
      <c r="C82" s="17">
        <f t="shared" si="0"/>
        <v>6208420</v>
      </c>
      <c r="D82" s="18">
        <f>D83+D88</f>
        <v>0</v>
      </c>
      <c r="E82" s="18">
        <f>E83+E88</f>
        <v>6208420</v>
      </c>
      <c r="F82" s="18">
        <f>F83+F88</f>
        <v>0</v>
      </c>
      <c r="G82" s="19"/>
    </row>
    <row r="83" spans="1:7" ht="25.5">
      <c r="A83" s="21">
        <v>25010000</v>
      </c>
      <c r="B83" s="22" t="s">
        <v>264</v>
      </c>
      <c r="C83" s="23">
        <f t="shared" si="0"/>
        <v>5308420</v>
      </c>
      <c r="D83" s="24">
        <f>SUM(D84:D87)</f>
        <v>0</v>
      </c>
      <c r="E83" s="24">
        <f>SUM(E84:E87)</f>
        <v>5308420</v>
      </c>
      <c r="F83" s="24">
        <f>SUM(F84:F87)</f>
        <v>0</v>
      </c>
      <c r="G83" s="7"/>
    </row>
    <row r="84" spans="1:7" ht="25.5">
      <c r="A84" s="25">
        <v>25010100</v>
      </c>
      <c r="B84" s="26" t="s">
        <v>265</v>
      </c>
      <c r="C84" s="27">
        <f t="shared" si="0"/>
        <v>5224520</v>
      </c>
      <c r="D84" s="28">
        <v>0</v>
      </c>
      <c r="E84" s="28">
        <v>5224520</v>
      </c>
      <c r="F84" s="28">
        <v>0</v>
      </c>
      <c r="G84" s="7"/>
    </row>
    <row r="85" spans="1:7" ht="25.5">
      <c r="A85" s="25">
        <v>25010200</v>
      </c>
      <c r="B85" s="26" t="s">
        <v>266</v>
      </c>
      <c r="C85" s="27">
        <f t="shared" ref="C85:C110" si="2">D85+E85</f>
        <v>2100</v>
      </c>
      <c r="D85" s="28">
        <v>0</v>
      </c>
      <c r="E85" s="28">
        <v>2100</v>
      </c>
      <c r="F85" s="28">
        <v>0</v>
      </c>
      <c r="G85" s="7"/>
    </row>
    <row r="86" spans="1:7" ht="38.25">
      <c r="A86" s="25">
        <v>25010300</v>
      </c>
      <c r="B86" s="26" t="s">
        <v>267</v>
      </c>
      <c r="C86" s="27">
        <f t="shared" si="2"/>
        <v>79600</v>
      </c>
      <c r="D86" s="28">
        <v>0</v>
      </c>
      <c r="E86" s="28">
        <v>79600</v>
      </c>
      <c r="F86" s="28">
        <v>0</v>
      </c>
      <c r="G86" s="7"/>
    </row>
    <row r="87" spans="1:7" ht="38.25">
      <c r="A87" s="25">
        <v>25010400</v>
      </c>
      <c r="B87" s="26" t="s">
        <v>268</v>
      </c>
      <c r="C87" s="27">
        <f t="shared" si="2"/>
        <v>2200</v>
      </c>
      <c r="D87" s="28">
        <v>0</v>
      </c>
      <c r="E87" s="28">
        <v>2200</v>
      </c>
      <c r="F87" s="28">
        <v>0</v>
      </c>
      <c r="G87" s="7"/>
    </row>
    <row r="88" spans="1:7" ht="18.75" customHeight="1">
      <c r="A88" s="21">
        <v>25020000</v>
      </c>
      <c r="B88" s="22" t="s">
        <v>269</v>
      </c>
      <c r="C88" s="23">
        <f t="shared" si="2"/>
        <v>900000</v>
      </c>
      <c r="D88" s="24">
        <f>SUM(D89)</f>
        <v>0</v>
      </c>
      <c r="E88" s="24">
        <f>SUM(E89)</f>
        <v>900000</v>
      </c>
      <c r="F88" s="24">
        <f>SUM(F89)</f>
        <v>0</v>
      </c>
      <c r="G88" s="7"/>
    </row>
    <row r="89" spans="1:7" ht="89.25">
      <c r="A89" s="25">
        <v>25020200</v>
      </c>
      <c r="B89" s="26" t="s">
        <v>270</v>
      </c>
      <c r="C89" s="27">
        <f t="shared" si="2"/>
        <v>900000</v>
      </c>
      <c r="D89" s="28">
        <v>0</v>
      </c>
      <c r="E89" s="28">
        <v>900000</v>
      </c>
      <c r="F89" s="28">
        <v>0</v>
      </c>
      <c r="G89" s="7"/>
    </row>
    <row r="90" spans="1:7" s="14" customFormat="1" ht="21" customHeight="1">
      <c r="A90" s="49">
        <v>30000000</v>
      </c>
      <c r="B90" s="50" t="s">
        <v>271</v>
      </c>
      <c r="C90" s="51">
        <f>SUM(D90:E90)</f>
        <v>1706000</v>
      </c>
      <c r="D90" s="52">
        <f>D91</f>
        <v>0</v>
      </c>
      <c r="E90" s="52">
        <f>E91</f>
        <v>1706000</v>
      </c>
      <c r="F90" s="52">
        <f>F91</f>
        <v>1706000</v>
      </c>
      <c r="G90" s="13"/>
    </row>
    <row r="91" spans="1:7" s="20" customFormat="1" ht="20.45" customHeight="1">
      <c r="A91" s="53">
        <v>33000000</v>
      </c>
      <c r="B91" s="54" t="s">
        <v>272</v>
      </c>
      <c r="C91" s="55">
        <f>SUM(D91:E91)</f>
        <v>1706000</v>
      </c>
      <c r="D91" s="56">
        <f t="shared" ref="D91:F92" si="3">D92</f>
        <v>0</v>
      </c>
      <c r="E91" s="56">
        <f t="shared" si="3"/>
        <v>1706000</v>
      </c>
      <c r="F91" s="56">
        <f t="shared" si="3"/>
        <v>1706000</v>
      </c>
      <c r="G91" s="19"/>
    </row>
    <row r="92" spans="1:7" s="40" customFormat="1" ht="16.899999999999999" customHeight="1">
      <c r="A92" s="57">
        <v>33010000</v>
      </c>
      <c r="B92" s="58" t="s">
        <v>273</v>
      </c>
      <c r="C92" s="59">
        <f>SUM(D92:E92)</f>
        <v>1706000</v>
      </c>
      <c r="D92" s="60">
        <f t="shared" si="3"/>
        <v>0</v>
      </c>
      <c r="E92" s="60">
        <f t="shared" si="3"/>
        <v>1706000</v>
      </c>
      <c r="F92" s="60">
        <f t="shared" si="3"/>
        <v>1706000</v>
      </c>
      <c r="G92" s="39"/>
    </row>
    <row r="93" spans="1:7" s="40" customFormat="1" ht="63.75">
      <c r="A93" s="61">
        <v>33010100</v>
      </c>
      <c r="B93" s="62" t="s">
        <v>274</v>
      </c>
      <c r="C93" s="63">
        <f>SUM(D93:E93)</f>
        <v>1706000</v>
      </c>
      <c r="D93" s="64">
        <v>0</v>
      </c>
      <c r="E93" s="64">
        <v>1706000</v>
      </c>
      <c r="F93" s="64">
        <v>1706000</v>
      </c>
      <c r="G93" s="39"/>
    </row>
    <row r="94" spans="1:7" s="14" customFormat="1" ht="31.5">
      <c r="A94" s="10"/>
      <c r="B94" s="65" t="s">
        <v>275</v>
      </c>
      <c r="C94" s="12">
        <f t="shared" si="2"/>
        <v>325958083</v>
      </c>
      <c r="D94" s="12">
        <f>D13+D61+D90</f>
        <v>317855663</v>
      </c>
      <c r="E94" s="12">
        <f>E13+E61+E90</f>
        <v>8102420</v>
      </c>
      <c r="F94" s="12">
        <f>F13+F61+F90</f>
        <v>1706000</v>
      </c>
      <c r="G94" s="13"/>
    </row>
    <row r="95" spans="1:7" s="14" customFormat="1" ht="15.75">
      <c r="A95" s="66">
        <v>40000000</v>
      </c>
      <c r="B95" s="67" t="s">
        <v>276</v>
      </c>
      <c r="C95" s="12">
        <f t="shared" si="2"/>
        <v>144530605.84999999</v>
      </c>
      <c r="D95" s="68">
        <f>D96</f>
        <v>144144059.84999999</v>
      </c>
      <c r="E95" s="68">
        <f>E96</f>
        <v>386546</v>
      </c>
      <c r="F95" s="68">
        <f>F96</f>
        <v>386546</v>
      </c>
      <c r="G95" s="13"/>
    </row>
    <row r="96" spans="1:7" s="20" customFormat="1" ht="13.5">
      <c r="A96" s="15">
        <v>41000000</v>
      </c>
      <c r="B96" s="16" t="s">
        <v>277</v>
      </c>
      <c r="C96" s="17">
        <f t="shared" si="2"/>
        <v>144530605.84999999</v>
      </c>
      <c r="D96" s="18">
        <f>D97+D99+D101+D104</f>
        <v>144144059.84999999</v>
      </c>
      <c r="E96" s="18">
        <f t="shared" ref="E96:F96" si="4">E97+E99+E101+E104</f>
        <v>386546</v>
      </c>
      <c r="F96" s="18">
        <f t="shared" si="4"/>
        <v>386546</v>
      </c>
      <c r="G96" s="19"/>
    </row>
    <row r="97" spans="1:7">
      <c r="A97" s="21">
        <v>41020000</v>
      </c>
      <c r="B97" s="22" t="s">
        <v>278</v>
      </c>
      <c r="C97" s="23">
        <f t="shared" si="2"/>
        <v>10902000</v>
      </c>
      <c r="D97" s="24">
        <f>D98</f>
        <v>10902000</v>
      </c>
      <c r="E97" s="24">
        <f>E98</f>
        <v>0</v>
      </c>
      <c r="F97" s="24">
        <f>F98</f>
        <v>0</v>
      </c>
      <c r="G97" s="7"/>
    </row>
    <row r="98" spans="1:7">
      <c r="A98" s="25">
        <v>41020100</v>
      </c>
      <c r="B98" s="26" t="s">
        <v>279</v>
      </c>
      <c r="C98" s="27">
        <f t="shared" si="2"/>
        <v>10902000</v>
      </c>
      <c r="D98" s="28">
        <v>10902000</v>
      </c>
      <c r="E98" s="28">
        <v>0</v>
      </c>
      <c r="F98" s="28">
        <v>0</v>
      </c>
      <c r="G98" s="7"/>
    </row>
    <row r="99" spans="1:7" ht="21" customHeight="1">
      <c r="A99" s="21">
        <v>41030000</v>
      </c>
      <c r="B99" s="22" t="s">
        <v>280</v>
      </c>
      <c r="C99" s="23">
        <f t="shared" si="2"/>
        <v>124294100</v>
      </c>
      <c r="D99" s="24">
        <f>D100</f>
        <v>124294100</v>
      </c>
      <c r="E99" s="24">
        <f>E100</f>
        <v>0</v>
      </c>
      <c r="F99" s="24">
        <f>F100</f>
        <v>0</v>
      </c>
      <c r="G99" s="7"/>
    </row>
    <row r="100" spans="1:7" ht="25.5">
      <c r="A100" s="25">
        <v>41033900</v>
      </c>
      <c r="B100" s="26" t="s">
        <v>281</v>
      </c>
      <c r="C100" s="27">
        <f t="shared" si="2"/>
        <v>124294100</v>
      </c>
      <c r="D100" s="28">
        <v>124294100</v>
      </c>
      <c r="E100" s="28">
        <v>0</v>
      </c>
      <c r="F100" s="28">
        <v>0</v>
      </c>
      <c r="G100" s="7"/>
    </row>
    <row r="101" spans="1:7" ht="25.5">
      <c r="A101" s="21">
        <v>41040000</v>
      </c>
      <c r="B101" s="22" t="s">
        <v>282</v>
      </c>
      <c r="C101" s="23">
        <f t="shared" si="2"/>
        <v>5761303.8499999996</v>
      </c>
      <c r="D101" s="24">
        <f>D102+D103</f>
        <v>5761303.8499999996</v>
      </c>
      <c r="E101" s="24">
        <f>E103</f>
        <v>0</v>
      </c>
      <c r="F101" s="24">
        <f>F103</f>
        <v>0</v>
      </c>
      <c r="G101" s="7"/>
    </row>
    <row r="102" spans="1:7">
      <c r="A102" s="606">
        <v>410404000</v>
      </c>
      <c r="B102" s="36" t="s">
        <v>609</v>
      </c>
      <c r="C102" s="27">
        <f t="shared" si="2"/>
        <v>441303.85</v>
      </c>
      <c r="D102" s="38">
        <f>363856.55+77447.3</f>
        <v>441303.85</v>
      </c>
      <c r="E102" s="24"/>
      <c r="F102" s="24"/>
      <c r="G102" s="7"/>
    </row>
    <row r="103" spans="1:7" ht="76.5">
      <c r="A103" s="25">
        <v>41040500</v>
      </c>
      <c r="B103" s="26" t="s">
        <v>415</v>
      </c>
      <c r="C103" s="27">
        <f t="shared" si="2"/>
        <v>5320000</v>
      </c>
      <c r="D103" s="28">
        <v>5320000</v>
      </c>
      <c r="E103" s="28">
        <v>0</v>
      </c>
      <c r="F103" s="28">
        <v>0</v>
      </c>
      <c r="G103" s="7"/>
    </row>
    <row r="104" spans="1:7" s="33" customFormat="1" ht="25.5">
      <c r="A104" s="29">
        <v>41050000</v>
      </c>
      <c r="B104" s="30" t="s">
        <v>283</v>
      </c>
      <c r="C104" s="31">
        <f t="shared" si="2"/>
        <v>3573202</v>
      </c>
      <c r="D104" s="32">
        <f>SUM(D105:D109)</f>
        <v>3186656</v>
      </c>
      <c r="E104" s="32">
        <f t="shared" ref="E104:F104" si="5">SUM(E105:E109)</f>
        <v>386546</v>
      </c>
      <c r="F104" s="32">
        <f t="shared" si="5"/>
        <v>386546</v>
      </c>
    </row>
    <row r="105" spans="1:7" s="7" customFormat="1" ht="45.6" customHeight="1">
      <c r="A105" s="25">
        <v>41051000</v>
      </c>
      <c r="B105" s="26" t="s">
        <v>284</v>
      </c>
      <c r="C105" s="27">
        <f t="shared" si="2"/>
        <v>1372680</v>
      </c>
      <c r="D105" s="28">
        <v>1372680</v>
      </c>
      <c r="E105" s="28"/>
      <c r="F105" s="28"/>
    </row>
    <row r="106" spans="1:7" ht="38.25">
      <c r="A106" s="25">
        <v>41051200</v>
      </c>
      <c r="B106" s="26" t="s">
        <v>285</v>
      </c>
      <c r="C106" s="27">
        <f t="shared" si="2"/>
        <v>589000</v>
      </c>
      <c r="D106" s="28">
        <v>589000</v>
      </c>
      <c r="E106" s="28"/>
      <c r="F106" s="28"/>
      <c r="G106" s="7"/>
    </row>
    <row r="107" spans="1:7" ht="25.5">
      <c r="A107" s="25">
        <v>41053400</v>
      </c>
      <c r="B107" s="26" t="s">
        <v>630</v>
      </c>
      <c r="C107" s="27">
        <f t="shared" ref="C107" si="6">D107+E107</f>
        <v>386546</v>
      </c>
      <c r="D107" s="32"/>
      <c r="E107" s="28">
        <v>386546</v>
      </c>
      <c r="F107" s="28">
        <v>386546</v>
      </c>
      <c r="G107" s="7"/>
    </row>
    <row r="108" spans="1:7">
      <c r="A108" s="25">
        <v>41053900</v>
      </c>
      <c r="B108" s="26" t="s">
        <v>555</v>
      </c>
      <c r="C108" s="27">
        <f t="shared" si="2"/>
        <v>524976</v>
      </c>
      <c r="D108" s="28">
        <v>524976</v>
      </c>
      <c r="E108" s="28"/>
      <c r="F108" s="28"/>
      <c r="G108" s="7"/>
    </row>
    <row r="109" spans="1:7" ht="63.75">
      <c r="A109" s="25">
        <v>41058400</v>
      </c>
      <c r="B109" s="563" t="s">
        <v>579</v>
      </c>
      <c r="C109" s="27">
        <f t="shared" si="2"/>
        <v>700000</v>
      </c>
      <c r="D109" s="28">
        <v>700000</v>
      </c>
      <c r="E109" s="28">
        <v>0</v>
      </c>
      <c r="F109" s="28">
        <v>0</v>
      </c>
      <c r="G109" s="7"/>
    </row>
    <row r="110" spans="1:7" s="14" customFormat="1" ht="15.75">
      <c r="A110" s="69" t="s">
        <v>182</v>
      </c>
      <c r="B110" s="70" t="s">
        <v>286</v>
      </c>
      <c r="C110" s="12">
        <f t="shared" si="2"/>
        <v>470488688.85000002</v>
      </c>
      <c r="D110" s="12">
        <f>D94+D95</f>
        <v>461999722.85000002</v>
      </c>
      <c r="E110" s="12">
        <f>E94+E95</f>
        <v>8488966</v>
      </c>
      <c r="F110" s="12">
        <f>F94+F95</f>
        <v>2092546</v>
      </c>
      <c r="G110" s="13"/>
    </row>
    <row r="111" spans="1:7" ht="15.75">
      <c r="B111" s="360" t="s">
        <v>553</v>
      </c>
      <c r="C111" s="13"/>
      <c r="D111" s="13" t="s">
        <v>552</v>
      </c>
      <c r="E111" s="361"/>
    </row>
    <row r="112" spans="1:7" ht="15.75">
      <c r="B112" s="360"/>
      <c r="C112" s="13"/>
      <c r="D112" s="13"/>
      <c r="E112" s="361"/>
    </row>
    <row r="113" spans="2:6" ht="15.75">
      <c r="B113" s="360"/>
      <c r="C113" s="13"/>
      <c r="D113" s="13"/>
      <c r="E113" s="361"/>
      <c r="F113" s="13"/>
    </row>
  </sheetData>
  <mergeCells count="9">
    <mergeCell ref="B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tabSelected="1" zoomScaleNormal="100" workbookViewId="0">
      <selection activeCell="G17" sqref="G17"/>
    </sheetView>
  </sheetViews>
  <sheetFormatPr defaultRowHeight="12.75"/>
  <cols>
    <col min="2" max="2" width="19.140625" customWidth="1"/>
    <col min="3" max="3" width="79" customWidth="1"/>
    <col min="4" max="4" width="14.42578125" customWidth="1"/>
    <col min="5" max="5" width="15.140625" customWidth="1"/>
    <col min="6" max="6" width="14.28515625" customWidth="1"/>
    <col min="7" max="7" width="13.28515625" customWidth="1"/>
    <col min="258" max="258" width="19.140625" customWidth="1"/>
    <col min="259" max="259" width="54.7109375" customWidth="1"/>
    <col min="260" max="260" width="15.140625" customWidth="1"/>
    <col min="261" max="261" width="10.7109375" customWidth="1"/>
    <col min="262" max="262" width="13.7109375" customWidth="1"/>
    <col min="263" max="263" width="19.7109375" customWidth="1"/>
    <col min="514" max="514" width="19.140625" customWidth="1"/>
    <col min="515" max="515" width="54.7109375" customWidth="1"/>
    <col min="516" max="516" width="15.140625" customWidth="1"/>
    <col min="517" max="517" width="10.7109375" customWidth="1"/>
    <col min="518" max="518" width="13.7109375" customWidth="1"/>
    <col min="519" max="519" width="19.7109375" customWidth="1"/>
    <col min="770" max="770" width="19.140625" customWidth="1"/>
    <col min="771" max="771" width="54.7109375" customWidth="1"/>
    <col min="772" max="772" width="15.140625" customWidth="1"/>
    <col min="773" max="773" width="10.7109375" customWidth="1"/>
    <col min="774" max="774" width="13.7109375" customWidth="1"/>
    <col min="775" max="775" width="19.7109375" customWidth="1"/>
    <col min="1026" max="1026" width="19.140625" customWidth="1"/>
    <col min="1027" max="1027" width="54.7109375" customWidth="1"/>
    <col min="1028" max="1028" width="15.140625" customWidth="1"/>
    <col min="1029" max="1029" width="10.7109375" customWidth="1"/>
    <col min="1030" max="1030" width="13.7109375" customWidth="1"/>
    <col min="1031" max="1031" width="19.7109375" customWidth="1"/>
    <col min="1282" max="1282" width="19.140625" customWidth="1"/>
    <col min="1283" max="1283" width="54.7109375" customWidth="1"/>
    <col min="1284" max="1284" width="15.140625" customWidth="1"/>
    <col min="1285" max="1285" width="10.7109375" customWidth="1"/>
    <col min="1286" max="1286" width="13.7109375" customWidth="1"/>
    <col min="1287" max="1287" width="19.7109375" customWidth="1"/>
    <col min="1538" max="1538" width="19.140625" customWidth="1"/>
    <col min="1539" max="1539" width="54.7109375" customWidth="1"/>
    <col min="1540" max="1540" width="15.140625" customWidth="1"/>
    <col min="1541" max="1541" width="10.7109375" customWidth="1"/>
    <col min="1542" max="1542" width="13.7109375" customWidth="1"/>
    <col min="1543" max="1543" width="19.7109375" customWidth="1"/>
    <col min="1794" max="1794" width="19.140625" customWidth="1"/>
    <col min="1795" max="1795" width="54.7109375" customWidth="1"/>
    <col min="1796" max="1796" width="15.140625" customWidth="1"/>
    <col min="1797" max="1797" width="10.7109375" customWidth="1"/>
    <col min="1798" max="1798" width="13.7109375" customWidth="1"/>
    <col min="1799" max="1799" width="19.7109375" customWidth="1"/>
    <col min="2050" max="2050" width="19.140625" customWidth="1"/>
    <col min="2051" max="2051" width="54.7109375" customWidth="1"/>
    <col min="2052" max="2052" width="15.140625" customWidth="1"/>
    <col min="2053" max="2053" width="10.7109375" customWidth="1"/>
    <col min="2054" max="2054" width="13.7109375" customWidth="1"/>
    <col min="2055" max="2055" width="19.7109375" customWidth="1"/>
    <col min="2306" max="2306" width="19.140625" customWidth="1"/>
    <col min="2307" max="2307" width="54.7109375" customWidth="1"/>
    <col min="2308" max="2308" width="15.140625" customWidth="1"/>
    <col min="2309" max="2309" width="10.7109375" customWidth="1"/>
    <col min="2310" max="2310" width="13.7109375" customWidth="1"/>
    <col min="2311" max="2311" width="19.7109375" customWidth="1"/>
    <col min="2562" max="2562" width="19.140625" customWidth="1"/>
    <col min="2563" max="2563" width="54.7109375" customWidth="1"/>
    <col min="2564" max="2564" width="15.140625" customWidth="1"/>
    <col min="2565" max="2565" width="10.7109375" customWidth="1"/>
    <col min="2566" max="2566" width="13.7109375" customWidth="1"/>
    <col min="2567" max="2567" width="19.7109375" customWidth="1"/>
    <col min="2818" max="2818" width="19.140625" customWidth="1"/>
    <col min="2819" max="2819" width="54.7109375" customWidth="1"/>
    <col min="2820" max="2820" width="15.140625" customWidth="1"/>
    <col min="2821" max="2821" width="10.7109375" customWidth="1"/>
    <col min="2822" max="2822" width="13.7109375" customWidth="1"/>
    <col min="2823" max="2823" width="19.7109375" customWidth="1"/>
    <col min="3074" max="3074" width="19.140625" customWidth="1"/>
    <col min="3075" max="3075" width="54.7109375" customWidth="1"/>
    <col min="3076" max="3076" width="15.140625" customWidth="1"/>
    <col min="3077" max="3077" width="10.7109375" customWidth="1"/>
    <col min="3078" max="3078" width="13.7109375" customWidth="1"/>
    <col min="3079" max="3079" width="19.7109375" customWidth="1"/>
    <col min="3330" max="3330" width="19.140625" customWidth="1"/>
    <col min="3331" max="3331" width="54.7109375" customWidth="1"/>
    <col min="3332" max="3332" width="15.140625" customWidth="1"/>
    <col min="3333" max="3333" width="10.7109375" customWidth="1"/>
    <col min="3334" max="3334" width="13.7109375" customWidth="1"/>
    <col min="3335" max="3335" width="19.7109375" customWidth="1"/>
    <col min="3586" max="3586" width="19.140625" customWidth="1"/>
    <col min="3587" max="3587" width="54.7109375" customWidth="1"/>
    <col min="3588" max="3588" width="15.140625" customWidth="1"/>
    <col min="3589" max="3589" width="10.7109375" customWidth="1"/>
    <col min="3590" max="3590" width="13.7109375" customWidth="1"/>
    <col min="3591" max="3591" width="19.7109375" customWidth="1"/>
    <col min="3842" max="3842" width="19.140625" customWidth="1"/>
    <col min="3843" max="3843" width="54.7109375" customWidth="1"/>
    <col min="3844" max="3844" width="15.140625" customWidth="1"/>
    <col min="3845" max="3845" width="10.7109375" customWidth="1"/>
    <col min="3846" max="3846" width="13.7109375" customWidth="1"/>
    <col min="3847" max="3847" width="19.7109375" customWidth="1"/>
    <col min="4098" max="4098" width="19.140625" customWidth="1"/>
    <col min="4099" max="4099" width="54.7109375" customWidth="1"/>
    <col min="4100" max="4100" width="15.140625" customWidth="1"/>
    <col min="4101" max="4101" width="10.7109375" customWidth="1"/>
    <col min="4102" max="4102" width="13.7109375" customWidth="1"/>
    <col min="4103" max="4103" width="19.7109375" customWidth="1"/>
    <col min="4354" max="4354" width="19.140625" customWidth="1"/>
    <col min="4355" max="4355" width="54.7109375" customWidth="1"/>
    <col min="4356" max="4356" width="15.140625" customWidth="1"/>
    <col min="4357" max="4357" width="10.7109375" customWidth="1"/>
    <col min="4358" max="4358" width="13.7109375" customWidth="1"/>
    <col min="4359" max="4359" width="19.7109375" customWidth="1"/>
    <col min="4610" max="4610" width="19.140625" customWidth="1"/>
    <col min="4611" max="4611" width="54.7109375" customWidth="1"/>
    <col min="4612" max="4612" width="15.140625" customWidth="1"/>
    <col min="4613" max="4613" width="10.7109375" customWidth="1"/>
    <col min="4614" max="4614" width="13.7109375" customWidth="1"/>
    <col min="4615" max="4615" width="19.7109375" customWidth="1"/>
    <col min="4866" max="4866" width="19.140625" customWidth="1"/>
    <col min="4867" max="4867" width="54.7109375" customWidth="1"/>
    <col min="4868" max="4868" width="15.140625" customWidth="1"/>
    <col min="4869" max="4869" width="10.7109375" customWidth="1"/>
    <col min="4870" max="4870" width="13.7109375" customWidth="1"/>
    <col min="4871" max="4871" width="19.7109375" customWidth="1"/>
    <col min="5122" max="5122" width="19.140625" customWidth="1"/>
    <col min="5123" max="5123" width="54.7109375" customWidth="1"/>
    <col min="5124" max="5124" width="15.140625" customWidth="1"/>
    <col min="5125" max="5125" width="10.7109375" customWidth="1"/>
    <col min="5126" max="5126" width="13.7109375" customWidth="1"/>
    <col min="5127" max="5127" width="19.7109375" customWidth="1"/>
    <col min="5378" max="5378" width="19.140625" customWidth="1"/>
    <col min="5379" max="5379" width="54.7109375" customWidth="1"/>
    <col min="5380" max="5380" width="15.140625" customWidth="1"/>
    <col min="5381" max="5381" width="10.7109375" customWidth="1"/>
    <col min="5382" max="5382" width="13.7109375" customWidth="1"/>
    <col min="5383" max="5383" width="19.7109375" customWidth="1"/>
    <col min="5634" max="5634" width="19.140625" customWidth="1"/>
    <col min="5635" max="5635" width="54.7109375" customWidth="1"/>
    <col min="5636" max="5636" width="15.140625" customWidth="1"/>
    <col min="5637" max="5637" width="10.7109375" customWidth="1"/>
    <col min="5638" max="5638" width="13.7109375" customWidth="1"/>
    <col min="5639" max="5639" width="19.7109375" customWidth="1"/>
    <col min="5890" max="5890" width="19.140625" customWidth="1"/>
    <col min="5891" max="5891" width="54.7109375" customWidth="1"/>
    <col min="5892" max="5892" width="15.140625" customWidth="1"/>
    <col min="5893" max="5893" width="10.7109375" customWidth="1"/>
    <col min="5894" max="5894" width="13.7109375" customWidth="1"/>
    <col min="5895" max="5895" width="19.7109375" customWidth="1"/>
    <col min="6146" max="6146" width="19.140625" customWidth="1"/>
    <col min="6147" max="6147" width="54.7109375" customWidth="1"/>
    <col min="6148" max="6148" width="15.140625" customWidth="1"/>
    <col min="6149" max="6149" width="10.7109375" customWidth="1"/>
    <col min="6150" max="6150" width="13.7109375" customWidth="1"/>
    <col min="6151" max="6151" width="19.7109375" customWidth="1"/>
    <col min="6402" max="6402" width="19.140625" customWidth="1"/>
    <col min="6403" max="6403" width="54.7109375" customWidth="1"/>
    <col min="6404" max="6404" width="15.140625" customWidth="1"/>
    <col min="6405" max="6405" width="10.7109375" customWidth="1"/>
    <col min="6406" max="6406" width="13.7109375" customWidth="1"/>
    <col min="6407" max="6407" width="19.7109375" customWidth="1"/>
    <col min="6658" max="6658" width="19.140625" customWidth="1"/>
    <col min="6659" max="6659" width="54.7109375" customWidth="1"/>
    <col min="6660" max="6660" width="15.140625" customWidth="1"/>
    <col min="6661" max="6661" width="10.7109375" customWidth="1"/>
    <col min="6662" max="6662" width="13.7109375" customWidth="1"/>
    <col min="6663" max="6663" width="19.7109375" customWidth="1"/>
    <col min="6914" max="6914" width="19.140625" customWidth="1"/>
    <col min="6915" max="6915" width="54.7109375" customWidth="1"/>
    <col min="6916" max="6916" width="15.140625" customWidth="1"/>
    <col min="6917" max="6917" width="10.7109375" customWidth="1"/>
    <col min="6918" max="6918" width="13.7109375" customWidth="1"/>
    <col min="6919" max="6919" width="19.7109375" customWidth="1"/>
    <col min="7170" max="7170" width="19.140625" customWidth="1"/>
    <col min="7171" max="7171" width="54.7109375" customWidth="1"/>
    <col min="7172" max="7172" width="15.140625" customWidth="1"/>
    <col min="7173" max="7173" width="10.7109375" customWidth="1"/>
    <col min="7174" max="7174" width="13.7109375" customWidth="1"/>
    <col min="7175" max="7175" width="19.7109375" customWidth="1"/>
    <col min="7426" max="7426" width="19.140625" customWidth="1"/>
    <col min="7427" max="7427" width="54.7109375" customWidth="1"/>
    <col min="7428" max="7428" width="15.140625" customWidth="1"/>
    <col min="7429" max="7429" width="10.7109375" customWidth="1"/>
    <col min="7430" max="7430" width="13.7109375" customWidth="1"/>
    <col min="7431" max="7431" width="19.7109375" customWidth="1"/>
    <col min="7682" max="7682" width="19.140625" customWidth="1"/>
    <col min="7683" max="7683" width="54.7109375" customWidth="1"/>
    <col min="7684" max="7684" width="15.140625" customWidth="1"/>
    <col min="7685" max="7685" width="10.7109375" customWidth="1"/>
    <col min="7686" max="7686" width="13.7109375" customWidth="1"/>
    <col min="7687" max="7687" width="19.7109375" customWidth="1"/>
    <col min="7938" max="7938" width="19.140625" customWidth="1"/>
    <col min="7939" max="7939" width="54.7109375" customWidth="1"/>
    <col min="7940" max="7940" width="15.140625" customWidth="1"/>
    <col min="7941" max="7941" width="10.7109375" customWidth="1"/>
    <col min="7942" max="7942" width="13.7109375" customWidth="1"/>
    <col min="7943" max="7943" width="19.7109375" customWidth="1"/>
    <col min="8194" max="8194" width="19.140625" customWidth="1"/>
    <col min="8195" max="8195" width="54.7109375" customWidth="1"/>
    <col min="8196" max="8196" width="15.140625" customWidth="1"/>
    <col min="8197" max="8197" width="10.7109375" customWidth="1"/>
    <col min="8198" max="8198" width="13.7109375" customWidth="1"/>
    <col min="8199" max="8199" width="19.7109375" customWidth="1"/>
    <col min="8450" max="8450" width="19.140625" customWidth="1"/>
    <col min="8451" max="8451" width="54.7109375" customWidth="1"/>
    <col min="8452" max="8452" width="15.140625" customWidth="1"/>
    <col min="8453" max="8453" width="10.7109375" customWidth="1"/>
    <col min="8454" max="8454" width="13.7109375" customWidth="1"/>
    <col min="8455" max="8455" width="19.7109375" customWidth="1"/>
    <col min="8706" max="8706" width="19.140625" customWidth="1"/>
    <col min="8707" max="8707" width="54.7109375" customWidth="1"/>
    <col min="8708" max="8708" width="15.140625" customWidth="1"/>
    <col min="8709" max="8709" width="10.7109375" customWidth="1"/>
    <col min="8710" max="8710" width="13.7109375" customWidth="1"/>
    <col min="8711" max="8711" width="19.7109375" customWidth="1"/>
    <col min="8962" max="8962" width="19.140625" customWidth="1"/>
    <col min="8963" max="8963" width="54.7109375" customWidth="1"/>
    <col min="8964" max="8964" width="15.140625" customWidth="1"/>
    <col min="8965" max="8965" width="10.7109375" customWidth="1"/>
    <col min="8966" max="8966" width="13.7109375" customWidth="1"/>
    <col min="8967" max="8967" width="19.7109375" customWidth="1"/>
    <col min="9218" max="9218" width="19.140625" customWidth="1"/>
    <col min="9219" max="9219" width="54.7109375" customWidth="1"/>
    <col min="9220" max="9220" width="15.140625" customWidth="1"/>
    <col min="9221" max="9221" width="10.7109375" customWidth="1"/>
    <col min="9222" max="9222" width="13.7109375" customWidth="1"/>
    <col min="9223" max="9223" width="19.7109375" customWidth="1"/>
    <col min="9474" max="9474" width="19.140625" customWidth="1"/>
    <col min="9475" max="9475" width="54.7109375" customWidth="1"/>
    <col min="9476" max="9476" width="15.140625" customWidth="1"/>
    <col min="9477" max="9477" width="10.7109375" customWidth="1"/>
    <col min="9478" max="9478" width="13.7109375" customWidth="1"/>
    <col min="9479" max="9479" width="19.7109375" customWidth="1"/>
    <col min="9730" max="9730" width="19.140625" customWidth="1"/>
    <col min="9731" max="9731" width="54.7109375" customWidth="1"/>
    <col min="9732" max="9732" width="15.140625" customWidth="1"/>
    <col min="9733" max="9733" width="10.7109375" customWidth="1"/>
    <col min="9734" max="9734" width="13.7109375" customWidth="1"/>
    <col min="9735" max="9735" width="19.7109375" customWidth="1"/>
    <col min="9986" max="9986" width="19.140625" customWidth="1"/>
    <col min="9987" max="9987" width="54.7109375" customWidth="1"/>
    <col min="9988" max="9988" width="15.140625" customWidth="1"/>
    <col min="9989" max="9989" width="10.7109375" customWidth="1"/>
    <col min="9990" max="9990" width="13.7109375" customWidth="1"/>
    <col min="9991" max="9991" width="19.7109375" customWidth="1"/>
    <col min="10242" max="10242" width="19.140625" customWidth="1"/>
    <col min="10243" max="10243" width="54.7109375" customWidth="1"/>
    <col min="10244" max="10244" width="15.140625" customWidth="1"/>
    <col min="10245" max="10245" width="10.7109375" customWidth="1"/>
    <col min="10246" max="10246" width="13.7109375" customWidth="1"/>
    <col min="10247" max="10247" width="19.7109375" customWidth="1"/>
    <col min="10498" max="10498" width="19.140625" customWidth="1"/>
    <col min="10499" max="10499" width="54.7109375" customWidth="1"/>
    <col min="10500" max="10500" width="15.140625" customWidth="1"/>
    <col min="10501" max="10501" width="10.7109375" customWidth="1"/>
    <col min="10502" max="10502" width="13.7109375" customWidth="1"/>
    <col min="10503" max="10503" width="19.7109375" customWidth="1"/>
    <col min="10754" max="10754" width="19.140625" customWidth="1"/>
    <col min="10755" max="10755" width="54.7109375" customWidth="1"/>
    <col min="10756" max="10756" width="15.140625" customWidth="1"/>
    <col min="10757" max="10757" width="10.7109375" customWidth="1"/>
    <col min="10758" max="10758" width="13.7109375" customWidth="1"/>
    <col min="10759" max="10759" width="19.7109375" customWidth="1"/>
    <col min="11010" max="11010" width="19.140625" customWidth="1"/>
    <col min="11011" max="11011" width="54.7109375" customWidth="1"/>
    <col min="11012" max="11012" width="15.140625" customWidth="1"/>
    <col min="11013" max="11013" width="10.7109375" customWidth="1"/>
    <col min="11014" max="11014" width="13.7109375" customWidth="1"/>
    <col min="11015" max="11015" width="19.7109375" customWidth="1"/>
    <col min="11266" max="11266" width="19.140625" customWidth="1"/>
    <col min="11267" max="11267" width="54.7109375" customWidth="1"/>
    <col min="11268" max="11268" width="15.140625" customWidth="1"/>
    <col min="11269" max="11269" width="10.7109375" customWidth="1"/>
    <col min="11270" max="11270" width="13.7109375" customWidth="1"/>
    <col min="11271" max="11271" width="19.7109375" customWidth="1"/>
    <col min="11522" max="11522" width="19.140625" customWidth="1"/>
    <col min="11523" max="11523" width="54.7109375" customWidth="1"/>
    <col min="11524" max="11524" width="15.140625" customWidth="1"/>
    <col min="11525" max="11525" width="10.7109375" customWidth="1"/>
    <col min="11526" max="11526" width="13.7109375" customWidth="1"/>
    <col min="11527" max="11527" width="19.7109375" customWidth="1"/>
    <col min="11778" max="11778" width="19.140625" customWidth="1"/>
    <col min="11779" max="11779" width="54.7109375" customWidth="1"/>
    <col min="11780" max="11780" width="15.140625" customWidth="1"/>
    <col min="11781" max="11781" width="10.7109375" customWidth="1"/>
    <col min="11782" max="11782" width="13.7109375" customWidth="1"/>
    <col min="11783" max="11783" width="19.7109375" customWidth="1"/>
    <col min="12034" max="12034" width="19.140625" customWidth="1"/>
    <col min="12035" max="12035" width="54.7109375" customWidth="1"/>
    <col min="12036" max="12036" width="15.140625" customWidth="1"/>
    <col min="12037" max="12037" width="10.7109375" customWidth="1"/>
    <col min="12038" max="12038" width="13.7109375" customWidth="1"/>
    <col min="12039" max="12039" width="19.7109375" customWidth="1"/>
    <col min="12290" max="12290" width="19.140625" customWidth="1"/>
    <col min="12291" max="12291" width="54.7109375" customWidth="1"/>
    <col min="12292" max="12292" width="15.140625" customWidth="1"/>
    <col min="12293" max="12293" width="10.7109375" customWidth="1"/>
    <col min="12294" max="12294" width="13.7109375" customWidth="1"/>
    <col min="12295" max="12295" width="19.7109375" customWidth="1"/>
    <col min="12546" max="12546" width="19.140625" customWidth="1"/>
    <col min="12547" max="12547" width="54.7109375" customWidth="1"/>
    <col min="12548" max="12548" width="15.140625" customWidth="1"/>
    <col min="12549" max="12549" width="10.7109375" customWidth="1"/>
    <col min="12550" max="12550" width="13.7109375" customWidth="1"/>
    <col min="12551" max="12551" width="19.7109375" customWidth="1"/>
    <col min="12802" max="12802" width="19.140625" customWidth="1"/>
    <col min="12803" max="12803" width="54.7109375" customWidth="1"/>
    <col min="12804" max="12804" width="15.140625" customWidth="1"/>
    <col min="12805" max="12805" width="10.7109375" customWidth="1"/>
    <col min="12806" max="12806" width="13.7109375" customWidth="1"/>
    <col min="12807" max="12807" width="19.7109375" customWidth="1"/>
    <col min="13058" max="13058" width="19.140625" customWidth="1"/>
    <col min="13059" max="13059" width="54.7109375" customWidth="1"/>
    <col min="13060" max="13060" width="15.140625" customWidth="1"/>
    <col min="13061" max="13061" width="10.7109375" customWidth="1"/>
    <col min="13062" max="13062" width="13.7109375" customWidth="1"/>
    <col min="13063" max="13063" width="19.7109375" customWidth="1"/>
    <col min="13314" max="13314" width="19.140625" customWidth="1"/>
    <col min="13315" max="13315" width="54.7109375" customWidth="1"/>
    <col min="13316" max="13316" width="15.140625" customWidth="1"/>
    <col min="13317" max="13317" width="10.7109375" customWidth="1"/>
    <col min="13318" max="13318" width="13.7109375" customWidth="1"/>
    <col min="13319" max="13319" width="19.7109375" customWidth="1"/>
    <col min="13570" max="13570" width="19.140625" customWidth="1"/>
    <col min="13571" max="13571" width="54.7109375" customWidth="1"/>
    <col min="13572" max="13572" width="15.140625" customWidth="1"/>
    <col min="13573" max="13573" width="10.7109375" customWidth="1"/>
    <col min="13574" max="13574" width="13.7109375" customWidth="1"/>
    <col min="13575" max="13575" width="19.7109375" customWidth="1"/>
    <col min="13826" max="13826" width="19.140625" customWidth="1"/>
    <col min="13827" max="13827" width="54.7109375" customWidth="1"/>
    <col min="13828" max="13828" width="15.140625" customWidth="1"/>
    <col min="13829" max="13829" width="10.7109375" customWidth="1"/>
    <col min="13830" max="13830" width="13.7109375" customWidth="1"/>
    <col min="13831" max="13831" width="19.7109375" customWidth="1"/>
    <col min="14082" max="14082" width="19.140625" customWidth="1"/>
    <col min="14083" max="14083" width="54.7109375" customWidth="1"/>
    <col min="14084" max="14084" width="15.140625" customWidth="1"/>
    <col min="14085" max="14085" width="10.7109375" customWidth="1"/>
    <col min="14086" max="14086" width="13.7109375" customWidth="1"/>
    <col min="14087" max="14087" width="19.7109375" customWidth="1"/>
    <col min="14338" max="14338" width="19.140625" customWidth="1"/>
    <col min="14339" max="14339" width="54.7109375" customWidth="1"/>
    <col min="14340" max="14340" width="15.140625" customWidth="1"/>
    <col min="14341" max="14341" width="10.7109375" customWidth="1"/>
    <col min="14342" max="14342" width="13.7109375" customWidth="1"/>
    <col min="14343" max="14343" width="19.7109375" customWidth="1"/>
    <col min="14594" max="14594" width="19.140625" customWidth="1"/>
    <col min="14595" max="14595" width="54.7109375" customWidth="1"/>
    <col min="14596" max="14596" width="15.140625" customWidth="1"/>
    <col min="14597" max="14597" width="10.7109375" customWidth="1"/>
    <col min="14598" max="14598" width="13.7109375" customWidth="1"/>
    <col min="14599" max="14599" width="19.7109375" customWidth="1"/>
    <col min="14850" max="14850" width="19.140625" customWidth="1"/>
    <col min="14851" max="14851" width="54.7109375" customWidth="1"/>
    <col min="14852" max="14852" width="15.140625" customWidth="1"/>
    <col min="14853" max="14853" width="10.7109375" customWidth="1"/>
    <col min="14854" max="14854" width="13.7109375" customWidth="1"/>
    <col min="14855" max="14855" width="19.7109375" customWidth="1"/>
    <col min="15106" max="15106" width="19.140625" customWidth="1"/>
    <col min="15107" max="15107" width="54.7109375" customWidth="1"/>
    <col min="15108" max="15108" width="15.140625" customWidth="1"/>
    <col min="15109" max="15109" width="10.7109375" customWidth="1"/>
    <col min="15110" max="15110" width="13.7109375" customWidth="1"/>
    <col min="15111" max="15111" width="19.7109375" customWidth="1"/>
    <col min="15362" max="15362" width="19.140625" customWidth="1"/>
    <col min="15363" max="15363" width="54.7109375" customWidth="1"/>
    <col min="15364" max="15364" width="15.140625" customWidth="1"/>
    <col min="15365" max="15365" width="10.7109375" customWidth="1"/>
    <col min="15366" max="15366" width="13.7109375" customWidth="1"/>
    <col min="15367" max="15367" width="19.7109375" customWidth="1"/>
    <col min="15618" max="15618" width="19.140625" customWidth="1"/>
    <col min="15619" max="15619" width="54.7109375" customWidth="1"/>
    <col min="15620" max="15620" width="15.140625" customWidth="1"/>
    <col min="15621" max="15621" width="10.7109375" customWidth="1"/>
    <col min="15622" max="15622" width="13.7109375" customWidth="1"/>
    <col min="15623" max="15623" width="19.7109375" customWidth="1"/>
    <col min="15874" max="15874" width="19.140625" customWidth="1"/>
    <col min="15875" max="15875" width="54.7109375" customWidth="1"/>
    <col min="15876" max="15876" width="15.140625" customWidth="1"/>
    <col min="15877" max="15877" width="10.7109375" customWidth="1"/>
    <col min="15878" max="15878" width="13.7109375" customWidth="1"/>
    <col min="15879" max="15879" width="19.7109375" customWidth="1"/>
    <col min="16130" max="16130" width="19.140625" customWidth="1"/>
    <col min="16131" max="16131" width="54.7109375" customWidth="1"/>
    <col min="16132" max="16132" width="15.140625" customWidth="1"/>
    <col min="16133" max="16133" width="10.7109375" customWidth="1"/>
    <col min="16134" max="16134" width="13.7109375" customWidth="1"/>
    <col min="16135" max="16135" width="19.7109375" customWidth="1"/>
  </cols>
  <sheetData>
    <row r="1" spans="2:10" ht="75" customHeight="1">
      <c r="C1" t="s">
        <v>384</v>
      </c>
      <c r="E1" s="673" t="s">
        <v>664</v>
      </c>
      <c r="F1" s="674"/>
      <c r="G1" s="674"/>
      <c r="H1" s="104"/>
      <c r="I1" s="104"/>
    </row>
    <row r="2" spans="2:10" ht="1.9" customHeight="1"/>
    <row r="3" spans="2:10" ht="40.5" customHeight="1">
      <c r="B3" s="675" t="s">
        <v>438</v>
      </c>
      <c r="C3" s="676"/>
      <c r="D3" s="676"/>
      <c r="E3" s="676"/>
      <c r="F3" s="676"/>
      <c r="G3" s="676"/>
      <c r="H3" s="106"/>
      <c r="I3" s="106"/>
      <c r="J3" s="106"/>
    </row>
    <row r="4" spans="2:10" ht="18">
      <c r="C4" s="688" t="s">
        <v>437</v>
      </c>
      <c r="D4" s="689"/>
      <c r="E4" s="689"/>
      <c r="F4" s="689"/>
    </row>
    <row r="5" spans="2:10" ht="18">
      <c r="B5" s="3">
        <v>13557000000</v>
      </c>
      <c r="C5" s="107"/>
      <c r="D5" s="107"/>
    </row>
    <row r="6" spans="2:10" ht="18">
      <c r="B6" s="108" t="s">
        <v>194</v>
      </c>
      <c r="C6" s="107"/>
      <c r="D6" s="107"/>
    </row>
    <row r="7" spans="2:10" ht="13.5" thickBot="1"/>
    <row r="8" spans="2:10">
      <c r="B8" s="677" t="s">
        <v>196</v>
      </c>
      <c r="C8" s="680" t="s">
        <v>309</v>
      </c>
      <c r="D8" s="671" t="s">
        <v>366</v>
      </c>
      <c r="E8" s="683" t="s">
        <v>8</v>
      </c>
      <c r="F8" s="109" t="s">
        <v>15</v>
      </c>
      <c r="G8" s="110"/>
    </row>
    <row r="9" spans="2:10">
      <c r="B9" s="678"/>
      <c r="C9" s="681"/>
      <c r="D9" s="672"/>
      <c r="E9" s="684"/>
      <c r="F9" s="686" t="s">
        <v>310</v>
      </c>
      <c r="G9" s="686" t="s">
        <v>311</v>
      </c>
    </row>
    <row r="10" spans="2:10" ht="13.5" thickBot="1">
      <c r="B10" s="679"/>
      <c r="C10" s="682"/>
      <c r="D10" s="672"/>
      <c r="E10" s="685"/>
      <c r="F10" s="687"/>
      <c r="G10" s="687"/>
    </row>
    <row r="11" spans="2:10" ht="13.5" thickBot="1">
      <c r="B11" s="142"/>
      <c r="C11" s="134" t="s">
        <v>327</v>
      </c>
      <c r="D11" s="128"/>
      <c r="E11" s="128"/>
      <c r="F11" s="128"/>
      <c r="G11" s="129"/>
    </row>
    <row r="12" spans="2:10" ht="13.5" thickBot="1">
      <c r="B12" s="113">
        <v>200000</v>
      </c>
      <c r="C12" s="121" t="s">
        <v>312</v>
      </c>
      <c r="D12" s="154">
        <f>E12+F12</f>
        <v>21583346.290000007</v>
      </c>
      <c r="E12" s="368">
        <f>SUM(E14-F16-E15)</f>
        <v>-48740124</v>
      </c>
      <c r="F12" s="369">
        <f>SUM(F15+F13)</f>
        <v>70323470.290000007</v>
      </c>
      <c r="G12" s="169">
        <f>SUM(G15+G13)</f>
        <v>69607350</v>
      </c>
    </row>
    <row r="13" spans="2:10">
      <c r="B13" s="143">
        <v>208000</v>
      </c>
      <c r="C13" s="135" t="s">
        <v>313</v>
      </c>
      <c r="D13" s="470">
        <f t="shared" ref="D13:D30" si="0">E13+F13</f>
        <v>21583346.290000007</v>
      </c>
      <c r="E13" s="370">
        <f>SUM(E14-F16-E15)</f>
        <v>-48740124</v>
      </c>
      <c r="F13" s="371">
        <f>SUM(F16+F14)</f>
        <v>70323470.290000007</v>
      </c>
      <c r="G13" s="371">
        <f>SUM(G16+G14)</f>
        <v>69607350</v>
      </c>
    </row>
    <row r="14" spans="2:10">
      <c r="B14" s="120">
        <v>208100</v>
      </c>
      <c r="C14" s="122" t="s">
        <v>314</v>
      </c>
      <c r="D14" s="146">
        <f t="shared" si="0"/>
        <v>21883346.289999999</v>
      </c>
      <c r="E14" s="147">
        <v>18967226</v>
      </c>
      <c r="F14" s="148">
        <v>2916120.29</v>
      </c>
      <c r="G14" s="148">
        <v>2200000</v>
      </c>
    </row>
    <row r="15" spans="2:10">
      <c r="B15" s="120">
        <v>208200</v>
      </c>
      <c r="C15" s="123" t="s">
        <v>315</v>
      </c>
      <c r="D15" s="146">
        <f t="shared" si="0"/>
        <v>300000</v>
      </c>
      <c r="E15" s="147">
        <v>300000</v>
      </c>
      <c r="F15" s="148">
        <v>0</v>
      </c>
      <c r="G15" s="148">
        <v>0</v>
      </c>
    </row>
    <row r="16" spans="2:10" ht="15.75" customHeight="1">
      <c r="B16" s="120">
        <v>208400</v>
      </c>
      <c r="C16" s="122" t="s">
        <v>316</v>
      </c>
      <c r="D16" s="146">
        <f t="shared" si="0"/>
        <v>0</v>
      </c>
      <c r="E16" s="147">
        <v>-67407350</v>
      </c>
      <c r="F16" s="148">
        <v>67407350</v>
      </c>
      <c r="G16" s="148">
        <v>67407350</v>
      </c>
    </row>
    <row r="17" spans="2:7">
      <c r="B17" s="143">
        <v>300000</v>
      </c>
      <c r="C17" s="124" t="s">
        <v>317</v>
      </c>
      <c r="D17" s="146">
        <f t="shared" si="0"/>
        <v>-2121430</v>
      </c>
      <c r="E17" s="149"/>
      <c r="F17" s="149">
        <f>F19</f>
        <v>-2121430</v>
      </c>
      <c r="G17" s="149">
        <f>G19</f>
        <v>-2121430</v>
      </c>
    </row>
    <row r="18" spans="2:7" ht="13.5">
      <c r="B18" s="144">
        <v>301000</v>
      </c>
      <c r="C18" s="136" t="s">
        <v>325</v>
      </c>
      <c r="D18" s="146">
        <f t="shared" si="0"/>
        <v>-2121430</v>
      </c>
      <c r="E18" s="149"/>
      <c r="F18" s="149">
        <v>-2121430</v>
      </c>
      <c r="G18" s="149">
        <v>-2121430</v>
      </c>
    </row>
    <row r="19" spans="2:7" ht="13.5" thickBot="1">
      <c r="B19" s="112">
        <v>301200</v>
      </c>
      <c r="C19" s="137" t="s">
        <v>326</v>
      </c>
      <c r="D19" s="150">
        <f t="shared" si="0"/>
        <v>-2121430</v>
      </c>
      <c r="E19" s="149"/>
      <c r="F19" s="149">
        <v>-2121430</v>
      </c>
      <c r="G19" s="149">
        <v>-2121430</v>
      </c>
    </row>
    <row r="20" spans="2:7" ht="13.5" thickBot="1">
      <c r="B20" s="130"/>
      <c r="C20" s="125" t="s">
        <v>318</v>
      </c>
      <c r="D20" s="151">
        <f t="shared" si="0"/>
        <v>19461916.290000007</v>
      </c>
      <c r="E20" s="152">
        <f>SUM(E13)</f>
        <v>-48740124</v>
      </c>
      <c r="F20" s="153">
        <f>SUM(F12+F17)</f>
        <v>68202040.290000007</v>
      </c>
      <c r="G20" s="153">
        <f>SUM(G12+G17)</f>
        <v>67485920</v>
      </c>
    </row>
    <row r="21" spans="2:7" ht="13.5" thickBot="1">
      <c r="B21" s="119"/>
      <c r="C21" s="138" t="s">
        <v>328</v>
      </c>
      <c r="D21" s="154">
        <f t="shared" si="0"/>
        <v>0</v>
      </c>
      <c r="E21" s="155"/>
      <c r="F21" s="156"/>
      <c r="G21" s="157"/>
    </row>
    <row r="22" spans="2:7">
      <c r="B22" s="116">
        <v>400000</v>
      </c>
      <c r="C22" s="115" t="s">
        <v>319</v>
      </c>
      <c r="D22" s="158">
        <f t="shared" si="0"/>
        <v>-2121430</v>
      </c>
      <c r="E22" s="149">
        <v>0</v>
      </c>
      <c r="F22" s="159">
        <f t="shared" ref="F22:G23" si="1">F23</f>
        <v>-2121430</v>
      </c>
      <c r="G22" s="159">
        <f t="shared" si="1"/>
        <v>-2121430</v>
      </c>
    </row>
    <row r="23" spans="2:7">
      <c r="B23" s="116">
        <v>402000</v>
      </c>
      <c r="C23" s="115" t="s">
        <v>329</v>
      </c>
      <c r="D23" s="146">
        <f t="shared" si="0"/>
        <v>-2121430</v>
      </c>
      <c r="E23" s="148">
        <v>0</v>
      </c>
      <c r="F23" s="148">
        <f t="shared" si="1"/>
        <v>-2121430</v>
      </c>
      <c r="G23" s="148">
        <f t="shared" si="1"/>
        <v>-2121430</v>
      </c>
    </row>
    <row r="24" spans="2:7" ht="13.5" thickBot="1">
      <c r="B24" s="117">
        <v>402201</v>
      </c>
      <c r="C24" s="118" t="s">
        <v>320</v>
      </c>
      <c r="D24" s="158">
        <f t="shared" si="0"/>
        <v>-2121430</v>
      </c>
      <c r="E24" s="160">
        <v>0</v>
      </c>
      <c r="F24" s="161">
        <f>F19</f>
        <v>-2121430</v>
      </c>
      <c r="G24" s="161">
        <f>G19</f>
        <v>-2121430</v>
      </c>
    </row>
    <row r="25" spans="2:7" ht="13.5" thickBot="1">
      <c r="B25" s="119">
        <v>600000</v>
      </c>
      <c r="C25" s="121" t="s">
        <v>321</v>
      </c>
      <c r="D25" s="154">
        <f t="shared" si="0"/>
        <v>21583346.290000007</v>
      </c>
      <c r="E25" s="162">
        <f>SUM(E13)</f>
        <v>-48740124</v>
      </c>
      <c r="F25" s="156">
        <f>SUM(F13)</f>
        <v>70323470.290000007</v>
      </c>
      <c r="G25" s="156">
        <f>SUM(G13)</f>
        <v>69607350</v>
      </c>
    </row>
    <row r="26" spans="2:7">
      <c r="B26" s="114">
        <v>602000</v>
      </c>
      <c r="C26" s="139" t="s">
        <v>322</v>
      </c>
      <c r="D26" s="163">
        <f t="shared" si="0"/>
        <v>21583346.290000007</v>
      </c>
      <c r="E26" s="164">
        <f>SUM(E13)</f>
        <v>-48740124</v>
      </c>
      <c r="F26" s="164">
        <f>SUM(F12)</f>
        <v>70323470.290000007</v>
      </c>
      <c r="G26" s="164">
        <f>SUM(G12)</f>
        <v>69607350</v>
      </c>
    </row>
    <row r="27" spans="2:7">
      <c r="B27" s="120">
        <v>602100</v>
      </c>
      <c r="C27" s="122" t="s">
        <v>314</v>
      </c>
      <c r="D27" s="146">
        <f t="shared" si="0"/>
        <v>21883346.289999999</v>
      </c>
      <c r="E27" s="165">
        <f>SUM(E14)</f>
        <v>18967226</v>
      </c>
      <c r="F27" s="148">
        <v>2916120.29</v>
      </c>
      <c r="G27" s="148">
        <v>2200000</v>
      </c>
    </row>
    <row r="28" spans="2:7">
      <c r="B28" s="120">
        <v>602200</v>
      </c>
      <c r="C28" s="122" t="s">
        <v>315</v>
      </c>
      <c r="D28" s="146">
        <f t="shared" si="0"/>
        <v>300000</v>
      </c>
      <c r="E28" s="165">
        <f>SUM(E15)</f>
        <v>300000</v>
      </c>
      <c r="F28" s="148">
        <v>0</v>
      </c>
      <c r="G28" s="148">
        <v>0</v>
      </c>
    </row>
    <row r="29" spans="2:7" ht="18" customHeight="1" thickBot="1">
      <c r="B29" s="130">
        <v>602400</v>
      </c>
      <c r="C29" s="140" t="s">
        <v>323</v>
      </c>
      <c r="D29" s="166">
        <f t="shared" si="0"/>
        <v>0</v>
      </c>
      <c r="E29" s="167">
        <f>SUM(E16)</f>
        <v>-67407350</v>
      </c>
      <c r="F29" s="167">
        <f>SUM(F16)</f>
        <v>67407350</v>
      </c>
      <c r="G29" s="167">
        <f>SUM(G16)</f>
        <v>67407350</v>
      </c>
    </row>
    <row r="30" spans="2:7" ht="14.45" customHeight="1" thickBot="1">
      <c r="B30" s="111"/>
      <c r="C30" s="141" t="s">
        <v>324</v>
      </c>
      <c r="D30" s="154">
        <f t="shared" si="0"/>
        <v>19461916.290000007</v>
      </c>
      <c r="E30" s="168">
        <f>SUM(E13)</f>
        <v>-48740124</v>
      </c>
      <c r="F30" s="168">
        <f>F22+F25</f>
        <v>68202040.290000007</v>
      </c>
      <c r="G30" s="169">
        <f>G22+G25</f>
        <v>67485920</v>
      </c>
    </row>
    <row r="31" spans="2:7" ht="13.5" thickBot="1">
      <c r="B31" s="113"/>
      <c r="C31" s="131"/>
      <c r="D31" s="133"/>
      <c r="E31" s="126"/>
      <c r="F31" s="132"/>
      <c r="G31" s="127"/>
    </row>
    <row r="33" spans="2:15" hidden="1"/>
    <row r="34" spans="2:15">
      <c r="B34" s="670"/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</row>
    <row r="35" spans="2:15">
      <c r="B35" s="670"/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</row>
    <row r="36" spans="2:15" ht="18.75">
      <c r="C36" s="540" t="s">
        <v>553</v>
      </c>
      <c r="D36" s="540"/>
      <c r="E36" s="540" t="s">
        <v>552</v>
      </c>
    </row>
  </sheetData>
  <mergeCells count="10">
    <mergeCell ref="B34:O35"/>
    <mergeCell ref="D8:D10"/>
    <mergeCell ref="E1:G1"/>
    <mergeCell ref="B3:G3"/>
    <mergeCell ref="B8:B10"/>
    <mergeCell ref="C8:C10"/>
    <mergeCell ref="E8:E10"/>
    <mergeCell ref="F9:F10"/>
    <mergeCell ref="G9:G10"/>
    <mergeCell ref="C4:F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5"/>
  <sheetViews>
    <sheetView zoomScale="63" zoomScaleNormal="63" workbookViewId="0">
      <pane xSplit="4" ySplit="15" topLeftCell="E125" activePane="bottomRight" state="frozen"/>
      <selection pane="topRight" activeCell="E1" sqref="E1"/>
      <selection pane="bottomLeft" activeCell="A13" sqref="A13"/>
      <selection pane="bottomRight" activeCell="M3" sqref="M3"/>
    </sheetView>
  </sheetViews>
  <sheetFormatPr defaultRowHeight="12.75"/>
  <cols>
    <col min="1" max="2" width="12.140625" customWidth="1"/>
    <col min="3" max="3" width="7.7109375" customWidth="1"/>
    <col min="4" max="4" width="40.7109375" customWidth="1"/>
    <col min="5" max="5" width="16.7109375" customWidth="1"/>
    <col min="6" max="6" width="17" customWidth="1"/>
    <col min="7" max="7" width="17.5703125" customWidth="1"/>
    <col min="8" max="15" width="15.7109375" customWidth="1"/>
    <col min="16" max="16" width="16.7109375" customWidth="1"/>
    <col min="17" max="17" width="16.7109375" hidden="1" customWidth="1"/>
    <col min="18" max="18" width="16.42578125" hidden="1" customWidth="1"/>
    <col min="19" max="19" width="16.7109375" hidden="1" customWidth="1"/>
    <col min="20" max="20" width="14.7109375" hidden="1" customWidth="1"/>
    <col min="21" max="21" width="14.85546875" hidden="1" customWidth="1"/>
    <col min="22" max="22" width="16.85546875" hidden="1" customWidth="1"/>
    <col min="23" max="23" width="14.85546875" hidden="1" customWidth="1"/>
    <col min="24" max="24" width="14.140625" hidden="1" customWidth="1"/>
    <col min="25" max="25" width="12.85546875" hidden="1" customWidth="1"/>
    <col min="26" max="26" width="13.140625" hidden="1" customWidth="1"/>
    <col min="27" max="27" width="16.42578125" hidden="1" customWidth="1"/>
    <col min="28" max="28" width="17" hidden="1" customWidth="1"/>
    <col min="29" max="29" width="16.28515625" hidden="1" customWidth="1"/>
    <col min="30" max="30" width="17" hidden="1" customWidth="1"/>
    <col min="31" max="31" width="16.85546875" hidden="1" customWidth="1"/>
    <col min="32" max="32" width="16.28515625" hidden="1" customWidth="1"/>
    <col min="33" max="33" width="15.28515625" hidden="1" customWidth="1"/>
    <col min="34" max="34" width="15.140625" hidden="1" customWidth="1"/>
    <col min="35" max="35" width="16.7109375" hidden="1" customWidth="1"/>
    <col min="36" max="36" width="13.7109375" hidden="1" customWidth="1"/>
    <col min="37" max="37" width="13.5703125" hidden="1" customWidth="1"/>
    <col min="38" max="38" width="12.5703125" hidden="1" customWidth="1"/>
    <col min="39" max="39" width="16.5703125" hidden="1" customWidth="1"/>
    <col min="40" max="40" width="16.85546875" hidden="1" customWidth="1"/>
    <col min="41" max="41" width="0" hidden="1" customWidth="1"/>
  </cols>
  <sheetData>
    <row r="1" spans="1:40" ht="15.75">
      <c r="M1" s="13" t="s">
        <v>648</v>
      </c>
      <c r="N1" s="13"/>
      <c r="O1" s="13"/>
    </row>
    <row r="2" spans="1:40" ht="15.75">
      <c r="M2" s="13" t="s">
        <v>550</v>
      </c>
      <c r="N2" s="13"/>
      <c r="O2" s="13"/>
    </row>
    <row r="3" spans="1:40" ht="15.75">
      <c r="M3" s="13" t="s">
        <v>665</v>
      </c>
      <c r="N3" s="13"/>
      <c r="O3" s="13"/>
    </row>
    <row r="4" spans="1:40" ht="15.75">
      <c r="M4" s="13"/>
      <c r="N4" s="13"/>
      <c r="O4" s="13"/>
    </row>
    <row r="5" spans="1:40" ht="15.75">
      <c r="M5" s="13" t="s">
        <v>384</v>
      </c>
    </row>
    <row r="6" spans="1:40" ht="18.75">
      <c r="A6" s="690" t="s">
        <v>463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T6" s="478" t="s">
        <v>0</v>
      </c>
    </row>
    <row r="7" spans="1:40" ht="22.5">
      <c r="A7" s="690" t="s">
        <v>464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R7" s="694" t="s">
        <v>384</v>
      </c>
      <c r="S7" s="694"/>
      <c r="T7" s="694"/>
      <c r="U7" s="694"/>
      <c r="V7" s="694"/>
      <c r="W7" s="694"/>
      <c r="X7" s="694"/>
      <c r="Y7" s="694"/>
    </row>
    <row r="8" spans="1:40" ht="22.5">
      <c r="A8" s="560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R8" s="562"/>
      <c r="S8" s="562"/>
      <c r="T8" s="562"/>
      <c r="U8" s="562"/>
      <c r="V8" s="562"/>
      <c r="W8" s="562"/>
      <c r="X8" s="562"/>
      <c r="Y8" s="562"/>
    </row>
    <row r="9" spans="1:40" ht="22.5" hidden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R9" s="562"/>
      <c r="S9" s="562"/>
      <c r="T9" s="562"/>
      <c r="U9" s="562"/>
      <c r="V9" s="562"/>
      <c r="W9" s="562"/>
      <c r="X9" s="562"/>
      <c r="Y9" s="562"/>
    </row>
    <row r="10" spans="1:40">
      <c r="A10" s="479" t="s">
        <v>1</v>
      </c>
    </row>
    <row r="11" spans="1:40">
      <c r="A11" t="s">
        <v>2</v>
      </c>
      <c r="P11" s="1" t="s">
        <v>3</v>
      </c>
    </row>
    <row r="12" spans="1:40" ht="15.6" customHeight="1">
      <c r="A12" s="692" t="s">
        <v>4</v>
      </c>
      <c r="B12" s="692" t="s">
        <v>5</v>
      </c>
      <c r="C12" s="692" t="s">
        <v>6</v>
      </c>
      <c r="D12" s="692" t="s">
        <v>7</v>
      </c>
      <c r="E12" s="693" t="s">
        <v>8</v>
      </c>
      <c r="F12" s="693"/>
      <c r="G12" s="693"/>
      <c r="H12" s="693"/>
      <c r="I12" s="693"/>
      <c r="J12" s="693" t="s">
        <v>15</v>
      </c>
      <c r="K12" s="693"/>
      <c r="L12" s="693"/>
      <c r="M12" s="693"/>
      <c r="N12" s="693"/>
      <c r="O12" s="693"/>
      <c r="P12" s="693" t="s">
        <v>17</v>
      </c>
      <c r="Q12" s="692" t="s">
        <v>8</v>
      </c>
      <c r="R12" s="692"/>
      <c r="S12" s="692"/>
      <c r="T12" s="692"/>
      <c r="U12" s="692"/>
      <c r="V12" s="692" t="s">
        <v>15</v>
      </c>
      <c r="W12" s="692"/>
      <c r="X12" s="692"/>
      <c r="Y12" s="692"/>
      <c r="Z12" s="692"/>
      <c r="AA12" s="692"/>
      <c r="AB12" s="696" t="s">
        <v>17</v>
      </c>
      <c r="AC12" s="695" t="s">
        <v>8</v>
      </c>
      <c r="AD12" s="695"/>
      <c r="AE12" s="695"/>
      <c r="AF12" s="695"/>
      <c r="AG12" s="695"/>
      <c r="AH12" s="695" t="s">
        <v>15</v>
      </c>
      <c r="AI12" s="695"/>
      <c r="AJ12" s="695"/>
      <c r="AK12" s="695"/>
      <c r="AL12" s="695"/>
      <c r="AM12" s="695"/>
      <c r="AN12" s="695" t="s">
        <v>17</v>
      </c>
    </row>
    <row r="13" spans="1:40" ht="15.6" customHeight="1">
      <c r="A13" s="692"/>
      <c r="B13" s="692"/>
      <c r="C13" s="692"/>
      <c r="D13" s="692"/>
      <c r="E13" s="693" t="s">
        <v>9</v>
      </c>
      <c r="F13" s="693" t="s">
        <v>10</v>
      </c>
      <c r="G13" s="693" t="s">
        <v>11</v>
      </c>
      <c r="H13" s="693"/>
      <c r="I13" s="693" t="s">
        <v>14</v>
      </c>
      <c r="J13" s="693" t="s">
        <v>9</v>
      </c>
      <c r="K13" s="693" t="s">
        <v>16</v>
      </c>
      <c r="L13" s="693" t="s">
        <v>10</v>
      </c>
      <c r="M13" s="693" t="s">
        <v>11</v>
      </c>
      <c r="N13" s="693"/>
      <c r="O13" s="693" t="s">
        <v>14</v>
      </c>
      <c r="P13" s="693"/>
      <c r="Q13" s="696" t="s">
        <v>9</v>
      </c>
      <c r="R13" s="692" t="s">
        <v>10</v>
      </c>
      <c r="S13" s="692" t="s">
        <v>11</v>
      </c>
      <c r="T13" s="692"/>
      <c r="U13" s="692" t="s">
        <v>14</v>
      </c>
      <c r="V13" s="696" t="s">
        <v>9</v>
      </c>
      <c r="W13" s="692" t="s">
        <v>16</v>
      </c>
      <c r="X13" s="692" t="s">
        <v>10</v>
      </c>
      <c r="Y13" s="692" t="s">
        <v>11</v>
      </c>
      <c r="Z13" s="692"/>
      <c r="AA13" s="692" t="s">
        <v>14</v>
      </c>
      <c r="AB13" s="692"/>
      <c r="AC13" s="695" t="s">
        <v>9</v>
      </c>
      <c r="AD13" s="695" t="s">
        <v>10</v>
      </c>
      <c r="AE13" s="695" t="s">
        <v>11</v>
      </c>
      <c r="AF13" s="695"/>
      <c r="AG13" s="695" t="s">
        <v>14</v>
      </c>
      <c r="AH13" s="695" t="s">
        <v>9</v>
      </c>
      <c r="AI13" s="695" t="s">
        <v>16</v>
      </c>
      <c r="AJ13" s="695" t="s">
        <v>10</v>
      </c>
      <c r="AK13" s="695" t="s">
        <v>11</v>
      </c>
      <c r="AL13" s="695"/>
      <c r="AM13" s="695" t="s">
        <v>14</v>
      </c>
      <c r="AN13" s="695"/>
    </row>
    <row r="14" spans="1:40" ht="13.9" customHeight="1">
      <c r="A14" s="692"/>
      <c r="B14" s="692"/>
      <c r="C14" s="692"/>
      <c r="D14" s="692"/>
      <c r="E14" s="693"/>
      <c r="F14" s="693"/>
      <c r="G14" s="693" t="s">
        <v>12</v>
      </c>
      <c r="H14" s="693" t="s">
        <v>13</v>
      </c>
      <c r="I14" s="693"/>
      <c r="J14" s="693"/>
      <c r="K14" s="693"/>
      <c r="L14" s="693"/>
      <c r="M14" s="693" t="s">
        <v>12</v>
      </c>
      <c r="N14" s="693" t="s">
        <v>13</v>
      </c>
      <c r="O14" s="693"/>
      <c r="P14" s="693"/>
      <c r="Q14" s="692"/>
      <c r="R14" s="692"/>
      <c r="S14" s="692" t="s">
        <v>12</v>
      </c>
      <c r="T14" s="692" t="s">
        <v>13</v>
      </c>
      <c r="U14" s="692"/>
      <c r="V14" s="692"/>
      <c r="W14" s="692"/>
      <c r="X14" s="692"/>
      <c r="Y14" s="692" t="s">
        <v>12</v>
      </c>
      <c r="Z14" s="692" t="s">
        <v>13</v>
      </c>
      <c r="AA14" s="692"/>
      <c r="AB14" s="692"/>
      <c r="AC14" s="695"/>
      <c r="AD14" s="695"/>
      <c r="AE14" s="695" t="s">
        <v>12</v>
      </c>
      <c r="AF14" s="695" t="s">
        <v>13</v>
      </c>
      <c r="AG14" s="695"/>
      <c r="AH14" s="695"/>
      <c r="AI14" s="695"/>
      <c r="AJ14" s="695"/>
      <c r="AK14" s="695" t="s">
        <v>12</v>
      </c>
      <c r="AL14" s="695" t="s">
        <v>13</v>
      </c>
      <c r="AM14" s="695"/>
      <c r="AN14" s="695"/>
    </row>
    <row r="15" spans="1:40" ht="70.900000000000006" customHeight="1">
      <c r="A15" s="692"/>
      <c r="B15" s="692"/>
      <c r="C15" s="692"/>
      <c r="D15" s="692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2"/>
      <c r="R15" s="692"/>
      <c r="S15" s="692"/>
      <c r="T15" s="692"/>
      <c r="U15" s="692"/>
      <c r="V15" s="692"/>
      <c r="W15" s="692"/>
      <c r="X15" s="692"/>
      <c r="Y15" s="692"/>
      <c r="Z15" s="692"/>
      <c r="AA15" s="692"/>
      <c r="AB15" s="692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5"/>
    </row>
    <row r="16" spans="1:40" ht="15.75">
      <c r="A16" s="480">
        <v>1</v>
      </c>
      <c r="B16" s="480">
        <v>2</v>
      </c>
      <c r="C16" s="480">
        <v>3</v>
      </c>
      <c r="D16" s="480">
        <v>4</v>
      </c>
      <c r="E16" s="481">
        <v>5</v>
      </c>
      <c r="F16" s="481">
        <v>6</v>
      </c>
      <c r="G16" s="481">
        <v>7</v>
      </c>
      <c r="H16" s="481">
        <v>8</v>
      </c>
      <c r="I16" s="481">
        <v>9</v>
      </c>
      <c r="J16" s="481">
        <v>10</v>
      </c>
      <c r="K16" s="481">
        <v>11</v>
      </c>
      <c r="L16" s="481">
        <v>12</v>
      </c>
      <c r="M16" s="481">
        <v>13</v>
      </c>
      <c r="N16" s="481">
        <v>14</v>
      </c>
      <c r="O16" s="481">
        <v>15</v>
      </c>
      <c r="P16" s="481">
        <v>16</v>
      </c>
      <c r="Q16" s="482">
        <v>5</v>
      </c>
      <c r="R16" s="480">
        <v>6</v>
      </c>
      <c r="S16" s="480">
        <v>7</v>
      </c>
      <c r="T16" s="480">
        <v>8</v>
      </c>
      <c r="U16" s="480">
        <v>9</v>
      </c>
      <c r="V16" s="482">
        <v>10</v>
      </c>
      <c r="W16" s="480">
        <v>11</v>
      </c>
      <c r="X16" s="480">
        <v>12</v>
      </c>
      <c r="Y16" s="480">
        <v>13</v>
      </c>
      <c r="Z16" s="480">
        <v>14</v>
      </c>
      <c r="AA16" s="480">
        <v>15</v>
      </c>
      <c r="AB16" s="482">
        <v>16</v>
      </c>
      <c r="AC16" s="483">
        <v>5</v>
      </c>
      <c r="AD16" s="483">
        <v>6</v>
      </c>
      <c r="AE16" s="483">
        <v>7</v>
      </c>
      <c r="AF16" s="483">
        <v>8</v>
      </c>
      <c r="AG16" s="483">
        <v>9</v>
      </c>
      <c r="AH16" s="483">
        <v>10</v>
      </c>
      <c r="AI16" s="483">
        <v>11</v>
      </c>
      <c r="AJ16" s="483">
        <v>12</v>
      </c>
      <c r="AK16" s="483">
        <v>13</v>
      </c>
      <c r="AL16" s="483">
        <v>14</v>
      </c>
      <c r="AM16" s="483">
        <v>15</v>
      </c>
      <c r="AN16" s="483">
        <v>16</v>
      </c>
    </row>
    <row r="17" spans="1:40" ht="31.5">
      <c r="A17" s="484"/>
      <c r="B17" s="485" t="s">
        <v>289</v>
      </c>
      <c r="C17" s="484" t="s">
        <v>18</v>
      </c>
      <c r="D17" s="72" t="s">
        <v>465</v>
      </c>
      <c r="E17" s="486">
        <f t="shared" ref="E17:AN17" si="0">E18+E20+E26+E29+E35+E52</f>
        <v>96621498</v>
      </c>
      <c r="F17" s="486">
        <f t="shared" si="0"/>
        <v>69770638</v>
      </c>
      <c r="G17" s="486">
        <f t="shared" si="0"/>
        <v>34006600</v>
      </c>
      <c r="H17" s="486">
        <f t="shared" si="0"/>
        <v>3744100</v>
      </c>
      <c r="I17" s="486">
        <f t="shared" si="0"/>
        <v>26850860</v>
      </c>
      <c r="J17" s="486">
        <f>J18+J20+J26+J29+J35+J52</f>
        <v>33694518.289999999</v>
      </c>
      <c r="K17" s="486">
        <f t="shared" si="0"/>
        <v>31622398</v>
      </c>
      <c r="L17" s="486">
        <f t="shared" si="0"/>
        <v>1856000</v>
      </c>
      <c r="M17" s="486">
        <f t="shared" si="0"/>
        <v>130000</v>
      </c>
      <c r="N17" s="486">
        <f t="shared" si="0"/>
        <v>24400</v>
      </c>
      <c r="O17" s="486">
        <f t="shared" si="0"/>
        <v>31838518.289999999</v>
      </c>
      <c r="P17" s="486">
        <f t="shared" si="0"/>
        <v>130316016.28999999</v>
      </c>
      <c r="Q17" s="487">
        <f t="shared" si="0"/>
        <v>96643518.290000007</v>
      </c>
      <c r="R17" s="487">
        <f t="shared" si="0"/>
        <v>69527538</v>
      </c>
      <c r="S17" s="487">
        <f t="shared" si="0"/>
        <v>34006600</v>
      </c>
      <c r="T17" s="487">
        <f t="shared" si="0"/>
        <v>3709600</v>
      </c>
      <c r="U17" s="487">
        <f t="shared" si="0"/>
        <v>27115980.289999999</v>
      </c>
      <c r="V17" s="487">
        <f t="shared" si="0"/>
        <v>17905000</v>
      </c>
      <c r="W17" s="487">
        <f t="shared" si="0"/>
        <v>16737000</v>
      </c>
      <c r="X17" s="487">
        <f t="shared" si="0"/>
        <v>1168000</v>
      </c>
      <c r="Y17" s="487">
        <f t="shared" si="0"/>
        <v>130000</v>
      </c>
      <c r="Z17" s="487">
        <f t="shared" si="0"/>
        <v>24400</v>
      </c>
      <c r="AA17" s="487">
        <f t="shared" si="0"/>
        <v>16737000</v>
      </c>
      <c r="AB17" s="487">
        <f t="shared" si="0"/>
        <v>114548518.28999999</v>
      </c>
      <c r="AC17" s="488">
        <f t="shared" si="0"/>
        <v>0</v>
      </c>
      <c r="AD17" s="488">
        <f t="shared" si="0"/>
        <v>0</v>
      </c>
      <c r="AE17" s="488">
        <f t="shared" si="0"/>
        <v>0</v>
      </c>
      <c r="AF17" s="488">
        <f t="shared" si="0"/>
        <v>0</v>
      </c>
      <c r="AG17" s="488">
        <f t="shared" si="0"/>
        <v>0</v>
      </c>
      <c r="AH17" s="488">
        <f t="shared" si="0"/>
        <v>0</v>
      </c>
      <c r="AI17" s="488">
        <f t="shared" si="0"/>
        <v>0</v>
      </c>
      <c r="AJ17" s="488">
        <f t="shared" si="0"/>
        <v>0</v>
      </c>
      <c r="AK17" s="488">
        <f t="shared" si="0"/>
        <v>0</v>
      </c>
      <c r="AL17" s="488">
        <f t="shared" si="0"/>
        <v>0</v>
      </c>
      <c r="AM17" s="488">
        <f t="shared" si="0"/>
        <v>0</v>
      </c>
      <c r="AN17" s="488">
        <f t="shared" si="0"/>
        <v>0</v>
      </c>
    </row>
    <row r="18" spans="1:40" s="496" customFormat="1" ht="15.75">
      <c r="A18" s="489" t="s">
        <v>466</v>
      </c>
      <c r="B18" s="489" t="s">
        <v>467</v>
      </c>
      <c r="C18" s="489"/>
      <c r="D18" s="490" t="s">
        <v>468</v>
      </c>
      <c r="E18" s="486">
        <f>F18+I18</f>
        <v>29410283</v>
      </c>
      <c r="F18" s="491">
        <f>F19</f>
        <v>29410283</v>
      </c>
      <c r="G18" s="491">
        <f t="shared" ref="G18:P18" si="1">G19</f>
        <v>21360800</v>
      </c>
      <c r="H18" s="491">
        <f t="shared" si="1"/>
        <v>2029100</v>
      </c>
      <c r="I18" s="491">
        <f t="shared" si="1"/>
        <v>0</v>
      </c>
      <c r="J18" s="491">
        <f t="shared" si="1"/>
        <v>1231700</v>
      </c>
      <c r="K18" s="491">
        <f t="shared" si="1"/>
        <v>1231700</v>
      </c>
      <c r="L18" s="491">
        <f t="shared" si="1"/>
        <v>0</v>
      </c>
      <c r="M18" s="491">
        <f t="shared" si="1"/>
        <v>0</v>
      </c>
      <c r="N18" s="491">
        <f t="shared" si="1"/>
        <v>0</v>
      </c>
      <c r="O18" s="491">
        <f t="shared" si="1"/>
        <v>1231700</v>
      </c>
      <c r="P18" s="491">
        <f t="shared" si="1"/>
        <v>30641983</v>
      </c>
      <c r="Q18" s="492">
        <f>R18+U18</f>
        <v>29410283</v>
      </c>
      <c r="R18" s="493">
        <f>R19</f>
        <v>29410283</v>
      </c>
      <c r="S18" s="493">
        <f t="shared" ref="S18:AB18" si="2">S19</f>
        <v>21360800</v>
      </c>
      <c r="T18" s="493">
        <f t="shared" si="2"/>
        <v>2029100</v>
      </c>
      <c r="U18" s="493">
        <f t="shared" si="2"/>
        <v>0</v>
      </c>
      <c r="V18" s="493">
        <f t="shared" si="2"/>
        <v>1231700</v>
      </c>
      <c r="W18" s="493">
        <f t="shared" si="2"/>
        <v>1231700</v>
      </c>
      <c r="X18" s="493">
        <f t="shared" si="2"/>
        <v>0</v>
      </c>
      <c r="Y18" s="493">
        <f t="shared" si="2"/>
        <v>0</v>
      </c>
      <c r="Z18" s="493">
        <f t="shared" si="2"/>
        <v>0</v>
      </c>
      <c r="AA18" s="493">
        <f t="shared" si="2"/>
        <v>1231700</v>
      </c>
      <c r="AB18" s="493">
        <f t="shared" si="2"/>
        <v>30641983</v>
      </c>
      <c r="AC18" s="494">
        <f>AD18+AG18</f>
        <v>0</v>
      </c>
      <c r="AD18" s="495">
        <f>AD19</f>
        <v>0</v>
      </c>
      <c r="AE18" s="495">
        <f t="shared" ref="AE18:AN18" si="3">AE19</f>
        <v>0</v>
      </c>
      <c r="AF18" s="495">
        <f t="shared" si="3"/>
        <v>0</v>
      </c>
      <c r="AG18" s="495">
        <f t="shared" si="3"/>
        <v>0</v>
      </c>
      <c r="AH18" s="495">
        <f t="shared" si="3"/>
        <v>0</v>
      </c>
      <c r="AI18" s="495">
        <f t="shared" si="3"/>
        <v>0</v>
      </c>
      <c r="AJ18" s="495">
        <f t="shared" si="3"/>
        <v>0</v>
      </c>
      <c r="AK18" s="495">
        <f t="shared" si="3"/>
        <v>0</v>
      </c>
      <c r="AL18" s="495">
        <f t="shared" si="3"/>
        <v>0</v>
      </c>
      <c r="AM18" s="495">
        <f t="shared" si="3"/>
        <v>0</v>
      </c>
      <c r="AN18" s="495">
        <f t="shared" si="3"/>
        <v>0</v>
      </c>
    </row>
    <row r="19" spans="1:40" ht="94.5">
      <c r="A19" s="497" t="s">
        <v>19</v>
      </c>
      <c r="B19" s="497" t="s">
        <v>20</v>
      </c>
      <c r="C19" s="497" t="s">
        <v>21</v>
      </c>
      <c r="D19" s="73" t="s">
        <v>22</v>
      </c>
      <c r="E19" s="498">
        <f>F19+I19</f>
        <v>29410283</v>
      </c>
      <c r="F19" s="498">
        <v>29410283</v>
      </c>
      <c r="G19" s="498">
        <v>21360800</v>
      </c>
      <c r="H19" s="498">
        <v>2029100</v>
      </c>
      <c r="I19" s="498">
        <v>0</v>
      </c>
      <c r="J19" s="498">
        <f>L19+O19</f>
        <v>1231700</v>
      </c>
      <c r="K19" s="498">
        <f>O19</f>
        <v>1231700</v>
      </c>
      <c r="L19" s="498">
        <v>0</v>
      </c>
      <c r="M19" s="498">
        <v>0</v>
      </c>
      <c r="N19" s="498">
        <v>0</v>
      </c>
      <c r="O19" s="498">
        <v>1231700</v>
      </c>
      <c r="P19" s="498">
        <f>E19+J19</f>
        <v>30641983</v>
      </c>
      <c r="Q19" s="492">
        <f>R19+U19</f>
        <v>29410283</v>
      </c>
      <c r="R19" s="499">
        <f>F19+AD19</f>
        <v>29410283</v>
      </c>
      <c r="S19" s="499">
        <f t="shared" ref="S19:U19" si="4">G19+AE19</f>
        <v>21360800</v>
      </c>
      <c r="T19" s="499">
        <f t="shared" si="4"/>
        <v>2029100</v>
      </c>
      <c r="U19" s="499">
        <f t="shared" si="4"/>
        <v>0</v>
      </c>
      <c r="V19" s="492">
        <f>X19+AA19</f>
        <v>1231700</v>
      </c>
      <c r="W19" s="499">
        <f>AA19</f>
        <v>1231700</v>
      </c>
      <c r="X19" s="499">
        <v>0</v>
      </c>
      <c r="Y19" s="499">
        <v>0</v>
      </c>
      <c r="Z19" s="499">
        <v>0</v>
      </c>
      <c r="AA19" s="499">
        <f>O19+AM19</f>
        <v>1231700</v>
      </c>
      <c r="AB19" s="492">
        <f>Q19+V19</f>
        <v>30641983</v>
      </c>
      <c r="AC19" s="494">
        <f>AD19+AG19</f>
        <v>0</v>
      </c>
      <c r="AD19" s="494"/>
      <c r="AE19" s="494"/>
      <c r="AF19" s="494"/>
      <c r="AG19" s="494">
        <v>0</v>
      </c>
      <c r="AH19" s="494">
        <f>AJ19+AM19</f>
        <v>0</v>
      </c>
      <c r="AI19" s="494">
        <f>AM19</f>
        <v>0</v>
      </c>
      <c r="AJ19" s="494">
        <v>0</v>
      </c>
      <c r="AK19" s="494">
        <v>0</v>
      </c>
      <c r="AL19" s="494">
        <v>0</v>
      </c>
      <c r="AM19" s="494"/>
      <c r="AN19" s="494">
        <f>AC19+AH19</f>
        <v>0</v>
      </c>
    </row>
    <row r="20" spans="1:40" ht="15.75">
      <c r="A20" s="489" t="s">
        <v>469</v>
      </c>
      <c r="B20" s="500">
        <v>2000</v>
      </c>
      <c r="C20" s="484"/>
      <c r="D20" s="72" t="s">
        <v>470</v>
      </c>
      <c r="E20" s="486">
        <f>E21+E22+E23+E24+E25</f>
        <v>13707500</v>
      </c>
      <c r="F20" s="486">
        <f t="shared" ref="F20:P20" si="5">F21+F22+F23+F24+F25</f>
        <v>13707500</v>
      </c>
      <c r="G20" s="486">
        <f t="shared" si="5"/>
        <v>0</v>
      </c>
      <c r="H20" s="486">
        <f t="shared" si="5"/>
        <v>0</v>
      </c>
      <c r="I20" s="486">
        <f t="shared" si="5"/>
        <v>0</v>
      </c>
      <c r="J20" s="486">
        <f t="shared" si="5"/>
        <v>2697000</v>
      </c>
      <c r="K20" s="486">
        <f t="shared" si="5"/>
        <v>2697000</v>
      </c>
      <c r="L20" s="486">
        <f t="shared" si="5"/>
        <v>0</v>
      </c>
      <c r="M20" s="486">
        <f t="shared" si="5"/>
        <v>0</v>
      </c>
      <c r="N20" s="486">
        <f t="shared" si="5"/>
        <v>0</v>
      </c>
      <c r="O20" s="486">
        <f t="shared" si="5"/>
        <v>2697000</v>
      </c>
      <c r="P20" s="486">
        <f t="shared" si="5"/>
        <v>16404500</v>
      </c>
      <c r="Q20" s="487">
        <f>Q21+Q22+Q23+Q24+Q25</f>
        <v>13707500</v>
      </c>
      <c r="R20" s="487">
        <f t="shared" ref="R20:AB20" si="6">R21+R22+R23+R24+R25</f>
        <v>13707500</v>
      </c>
      <c r="S20" s="487">
        <f t="shared" si="6"/>
        <v>0</v>
      </c>
      <c r="T20" s="487">
        <f t="shared" si="6"/>
        <v>0</v>
      </c>
      <c r="U20" s="487">
        <f t="shared" si="6"/>
        <v>0</v>
      </c>
      <c r="V20" s="487">
        <f t="shared" si="6"/>
        <v>805000</v>
      </c>
      <c r="W20" s="487">
        <f t="shared" si="6"/>
        <v>805000</v>
      </c>
      <c r="X20" s="487">
        <f t="shared" si="6"/>
        <v>0</v>
      </c>
      <c r="Y20" s="487">
        <f t="shared" si="6"/>
        <v>0</v>
      </c>
      <c r="Z20" s="487">
        <f t="shared" si="6"/>
        <v>0</v>
      </c>
      <c r="AA20" s="487">
        <f t="shared" si="6"/>
        <v>805000</v>
      </c>
      <c r="AB20" s="487">
        <f t="shared" si="6"/>
        <v>14512500</v>
      </c>
      <c r="AC20" s="488">
        <f>AC21+AC22+AC23+AC24+AC25</f>
        <v>0</v>
      </c>
      <c r="AD20" s="488">
        <f t="shared" ref="AD20:AN20" si="7">AD21+AD22+AD23+AD24+AD25</f>
        <v>0</v>
      </c>
      <c r="AE20" s="488">
        <f t="shared" si="7"/>
        <v>0</v>
      </c>
      <c r="AF20" s="488">
        <f t="shared" si="7"/>
        <v>0</v>
      </c>
      <c r="AG20" s="488">
        <f t="shared" si="7"/>
        <v>0</v>
      </c>
      <c r="AH20" s="488">
        <f t="shared" si="7"/>
        <v>0</v>
      </c>
      <c r="AI20" s="488">
        <f t="shared" si="7"/>
        <v>0</v>
      </c>
      <c r="AJ20" s="488">
        <f t="shared" si="7"/>
        <v>0</v>
      </c>
      <c r="AK20" s="488">
        <f t="shared" si="7"/>
        <v>0</v>
      </c>
      <c r="AL20" s="488">
        <f t="shared" si="7"/>
        <v>0</v>
      </c>
      <c r="AM20" s="488">
        <f t="shared" si="7"/>
        <v>0</v>
      </c>
      <c r="AN20" s="488">
        <f t="shared" si="7"/>
        <v>0</v>
      </c>
    </row>
    <row r="21" spans="1:40" ht="31.5">
      <c r="A21" s="497" t="s">
        <v>23</v>
      </c>
      <c r="B21" s="497" t="s">
        <v>24</v>
      </c>
      <c r="C21" s="497" t="s">
        <v>25</v>
      </c>
      <c r="D21" s="73" t="s">
        <v>26</v>
      </c>
      <c r="E21" s="498">
        <f t="shared" ref="E21:E60" si="8">F21+I21</f>
        <v>11905900</v>
      </c>
      <c r="F21" s="498">
        <v>11905900</v>
      </c>
      <c r="G21" s="498">
        <v>0</v>
      </c>
      <c r="H21" s="498">
        <v>0</v>
      </c>
      <c r="I21" s="498">
        <v>0</v>
      </c>
      <c r="J21" s="498">
        <f t="shared" ref="J21:J60" si="9">L21+O21</f>
        <v>805000</v>
      </c>
      <c r="K21" s="498">
        <f t="shared" ref="K21:K56" si="10">O21</f>
        <v>805000</v>
      </c>
      <c r="L21" s="498">
        <v>0</v>
      </c>
      <c r="M21" s="498">
        <v>0</v>
      </c>
      <c r="N21" s="498">
        <v>0</v>
      </c>
      <c r="O21" s="498">
        <v>805000</v>
      </c>
      <c r="P21" s="498">
        <f t="shared" ref="P21:P60" si="11">E21+J21</f>
        <v>12710900</v>
      </c>
      <c r="Q21" s="492">
        <f t="shared" ref="Q21:Q25" si="12">R21+U21</f>
        <v>11905900</v>
      </c>
      <c r="R21" s="499">
        <f>F21+AD21</f>
        <v>11905900</v>
      </c>
      <c r="S21" s="499">
        <v>0</v>
      </c>
      <c r="T21" s="499">
        <v>0</v>
      </c>
      <c r="U21" s="499">
        <v>0</v>
      </c>
      <c r="V21" s="492">
        <f t="shared" ref="V21:V25" si="13">X21+AA21</f>
        <v>805000</v>
      </c>
      <c r="W21" s="499">
        <f t="shared" ref="W21:W25" si="14">AA21</f>
        <v>805000</v>
      </c>
      <c r="X21" s="499">
        <v>0</v>
      </c>
      <c r="Y21" s="499">
        <v>0</v>
      </c>
      <c r="Z21" s="499">
        <v>0</v>
      </c>
      <c r="AA21" s="499">
        <f>O21+AM21</f>
        <v>805000</v>
      </c>
      <c r="AB21" s="492">
        <f t="shared" ref="AB21:AB25" si="15">Q21+V21</f>
        <v>12710900</v>
      </c>
      <c r="AC21" s="494">
        <f t="shared" ref="AC21:AC25" si="16">AD21+AG21</f>
        <v>0</v>
      </c>
      <c r="AD21" s="494"/>
      <c r="AE21" s="494">
        <v>0</v>
      </c>
      <c r="AF21" s="494">
        <v>0</v>
      </c>
      <c r="AG21" s="494">
        <v>0</v>
      </c>
      <c r="AH21" s="494">
        <f t="shared" ref="AH21:AH25" si="17">AJ21+AM21</f>
        <v>0</v>
      </c>
      <c r="AI21" s="494">
        <f t="shared" ref="AI21:AI25" si="18">AM21</f>
        <v>0</v>
      </c>
      <c r="AJ21" s="494">
        <v>0</v>
      </c>
      <c r="AK21" s="494">
        <v>0</v>
      </c>
      <c r="AL21" s="494">
        <v>0</v>
      </c>
      <c r="AM21" s="494"/>
      <c r="AN21" s="494">
        <f t="shared" ref="AN21:AN25" si="19">AC21+AH21</f>
        <v>0</v>
      </c>
    </row>
    <row r="22" spans="1:40" ht="15.75">
      <c r="A22" s="497" t="s">
        <v>27</v>
      </c>
      <c r="B22" s="497" t="s">
        <v>28</v>
      </c>
      <c r="C22" s="497" t="s">
        <v>29</v>
      </c>
      <c r="D22" s="73" t="s">
        <v>30</v>
      </c>
      <c r="E22" s="498">
        <f t="shared" si="8"/>
        <v>98000</v>
      </c>
      <c r="F22" s="498">
        <v>98000</v>
      </c>
      <c r="G22" s="498">
        <v>0</v>
      </c>
      <c r="H22" s="498">
        <v>0</v>
      </c>
      <c r="I22" s="498">
        <v>0</v>
      </c>
      <c r="J22" s="498">
        <f t="shared" si="9"/>
        <v>0</v>
      </c>
      <c r="K22" s="498">
        <f t="shared" si="10"/>
        <v>0</v>
      </c>
      <c r="L22" s="498">
        <v>0</v>
      </c>
      <c r="M22" s="498">
        <v>0</v>
      </c>
      <c r="N22" s="498">
        <v>0</v>
      </c>
      <c r="O22" s="498">
        <v>0</v>
      </c>
      <c r="P22" s="498">
        <f t="shared" si="11"/>
        <v>98000</v>
      </c>
      <c r="Q22" s="492">
        <f t="shared" si="12"/>
        <v>98000</v>
      </c>
      <c r="R22" s="499">
        <f t="shared" ref="R22:T30" si="20">F22+AD22</f>
        <v>98000</v>
      </c>
      <c r="S22" s="499">
        <v>0</v>
      </c>
      <c r="T22" s="499">
        <v>0</v>
      </c>
      <c r="U22" s="499">
        <v>0</v>
      </c>
      <c r="V22" s="492">
        <f t="shared" si="13"/>
        <v>0</v>
      </c>
      <c r="W22" s="499">
        <f t="shared" si="14"/>
        <v>0</v>
      </c>
      <c r="X22" s="499">
        <v>0</v>
      </c>
      <c r="Y22" s="499">
        <v>0</v>
      </c>
      <c r="Z22" s="499">
        <v>0</v>
      </c>
      <c r="AA22" s="499">
        <v>0</v>
      </c>
      <c r="AB22" s="492">
        <f t="shared" si="15"/>
        <v>98000</v>
      </c>
      <c r="AC22" s="494">
        <f t="shared" si="16"/>
        <v>0</v>
      </c>
      <c r="AD22" s="494"/>
      <c r="AE22" s="494">
        <v>0</v>
      </c>
      <c r="AF22" s="494">
        <v>0</v>
      </c>
      <c r="AG22" s="494">
        <v>0</v>
      </c>
      <c r="AH22" s="494">
        <f t="shared" si="17"/>
        <v>0</v>
      </c>
      <c r="AI22" s="494">
        <f t="shared" si="18"/>
        <v>0</v>
      </c>
      <c r="AJ22" s="494">
        <v>0</v>
      </c>
      <c r="AK22" s="494">
        <v>0</v>
      </c>
      <c r="AL22" s="494">
        <v>0</v>
      </c>
      <c r="AM22" s="494">
        <v>0</v>
      </c>
      <c r="AN22" s="494">
        <f t="shared" si="19"/>
        <v>0</v>
      </c>
    </row>
    <row r="23" spans="1:40" ht="70.900000000000006" customHeight="1">
      <c r="A23" s="497" t="s">
        <v>31</v>
      </c>
      <c r="B23" s="497" t="s">
        <v>32</v>
      </c>
      <c r="C23" s="497" t="s">
        <v>33</v>
      </c>
      <c r="D23" s="73" t="s">
        <v>34</v>
      </c>
      <c r="E23" s="498">
        <f t="shared" si="8"/>
        <v>386200</v>
      </c>
      <c r="F23" s="498">
        <v>386200</v>
      </c>
      <c r="G23" s="498">
        <v>0</v>
      </c>
      <c r="H23" s="498">
        <v>0</v>
      </c>
      <c r="I23" s="498">
        <v>0</v>
      </c>
      <c r="J23" s="498">
        <f t="shared" si="9"/>
        <v>0</v>
      </c>
      <c r="K23" s="498">
        <f t="shared" si="10"/>
        <v>0</v>
      </c>
      <c r="L23" s="498">
        <v>0</v>
      </c>
      <c r="M23" s="498">
        <v>0</v>
      </c>
      <c r="N23" s="498">
        <v>0</v>
      </c>
      <c r="O23" s="498">
        <v>0</v>
      </c>
      <c r="P23" s="498">
        <f t="shared" si="11"/>
        <v>386200</v>
      </c>
      <c r="Q23" s="492">
        <f t="shared" si="12"/>
        <v>386200</v>
      </c>
      <c r="R23" s="499">
        <f t="shared" si="20"/>
        <v>386200</v>
      </c>
      <c r="S23" s="499">
        <v>0</v>
      </c>
      <c r="T23" s="499">
        <v>0</v>
      </c>
      <c r="U23" s="499">
        <v>0</v>
      </c>
      <c r="V23" s="492">
        <f t="shared" si="13"/>
        <v>0</v>
      </c>
      <c r="W23" s="499">
        <f t="shared" si="14"/>
        <v>0</v>
      </c>
      <c r="X23" s="499">
        <v>0</v>
      </c>
      <c r="Y23" s="499">
        <v>0</v>
      </c>
      <c r="Z23" s="499">
        <v>0</v>
      </c>
      <c r="AA23" s="499">
        <v>0</v>
      </c>
      <c r="AB23" s="492">
        <f t="shared" si="15"/>
        <v>386200</v>
      </c>
      <c r="AC23" s="494">
        <f t="shared" si="16"/>
        <v>0</v>
      </c>
      <c r="AD23" s="494"/>
      <c r="AE23" s="494">
        <v>0</v>
      </c>
      <c r="AF23" s="494">
        <v>0</v>
      </c>
      <c r="AG23" s="494">
        <v>0</v>
      </c>
      <c r="AH23" s="494">
        <f t="shared" si="17"/>
        <v>0</v>
      </c>
      <c r="AI23" s="494">
        <f t="shared" si="18"/>
        <v>0</v>
      </c>
      <c r="AJ23" s="494">
        <v>0</v>
      </c>
      <c r="AK23" s="494">
        <v>0</v>
      </c>
      <c r="AL23" s="494">
        <v>0</v>
      </c>
      <c r="AM23" s="494">
        <v>0</v>
      </c>
      <c r="AN23" s="494">
        <f t="shared" si="19"/>
        <v>0</v>
      </c>
    </row>
    <row r="24" spans="1:40" ht="63">
      <c r="A24" s="497" t="s">
        <v>35</v>
      </c>
      <c r="B24" s="497" t="s">
        <v>36</v>
      </c>
      <c r="C24" s="497" t="s">
        <v>37</v>
      </c>
      <c r="D24" s="73" t="s">
        <v>38</v>
      </c>
      <c r="E24" s="498">
        <f t="shared" si="8"/>
        <v>1317400</v>
      </c>
      <c r="F24" s="498">
        <v>1317400</v>
      </c>
      <c r="G24" s="498">
        <v>0</v>
      </c>
      <c r="H24" s="498">
        <v>0</v>
      </c>
      <c r="I24" s="498">
        <v>0</v>
      </c>
      <c r="J24" s="498">
        <f t="shared" si="9"/>
        <v>1892000</v>
      </c>
      <c r="K24" s="498">
        <f t="shared" si="10"/>
        <v>1892000</v>
      </c>
      <c r="L24" s="498">
        <v>0</v>
      </c>
      <c r="M24" s="498">
        <v>0</v>
      </c>
      <c r="N24" s="498">
        <v>0</v>
      </c>
      <c r="O24" s="498">
        <v>1892000</v>
      </c>
      <c r="P24" s="498">
        <f t="shared" si="11"/>
        <v>3209400</v>
      </c>
      <c r="Q24" s="492">
        <f t="shared" si="12"/>
        <v>1317400</v>
      </c>
      <c r="R24" s="499">
        <f t="shared" si="20"/>
        <v>1317400</v>
      </c>
      <c r="S24" s="499">
        <v>0</v>
      </c>
      <c r="T24" s="499">
        <v>0</v>
      </c>
      <c r="U24" s="499">
        <v>0</v>
      </c>
      <c r="V24" s="492">
        <f t="shared" si="13"/>
        <v>0</v>
      </c>
      <c r="W24" s="499">
        <f t="shared" si="14"/>
        <v>0</v>
      </c>
      <c r="X24" s="499">
        <v>0</v>
      </c>
      <c r="Y24" s="499">
        <v>0</v>
      </c>
      <c r="Z24" s="499">
        <v>0</v>
      </c>
      <c r="AA24" s="499">
        <v>0</v>
      </c>
      <c r="AB24" s="492">
        <f t="shared" si="15"/>
        <v>1317400</v>
      </c>
      <c r="AC24" s="494">
        <f t="shared" si="16"/>
        <v>0</v>
      </c>
      <c r="AD24" s="494"/>
      <c r="AE24" s="494">
        <v>0</v>
      </c>
      <c r="AF24" s="494">
        <v>0</v>
      </c>
      <c r="AG24" s="494">
        <v>0</v>
      </c>
      <c r="AH24" s="494">
        <f t="shared" si="17"/>
        <v>0</v>
      </c>
      <c r="AI24" s="494">
        <f t="shared" si="18"/>
        <v>0</v>
      </c>
      <c r="AJ24" s="494">
        <v>0</v>
      </c>
      <c r="AK24" s="494">
        <v>0</v>
      </c>
      <c r="AL24" s="494">
        <v>0</v>
      </c>
      <c r="AM24" s="494">
        <v>0</v>
      </c>
      <c r="AN24" s="494">
        <f t="shared" si="19"/>
        <v>0</v>
      </c>
    </row>
    <row r="25" spans="1:40" ht="31.5" hidden="1">
      <c r="A25" s="497" t="s">
        <v>39</v>
      </c>
      <c r="B25" s="497" t="s">
        <v>40</v>
      </c>
      <c r="C25" s="497" t="s">
        <v>41</v>
      </c>
      <c r="D25" s="73" t="s">
        <v>42</v>
      </c>
      <c r="E25" s="498">
        <f t="shared" si="8"/>
        <v>0</v>
      </c>
      <c r="F25" s="498">
        <v>0</v>
      </c>
      <c r="G25" s="498">
        <v>0</v>
      </c>
      <c r="H25" s="498">
        <v>0</v>
      </c>
      <c r="I25" s="498">
        <v>0</v>
      </c>
      <c r="J25" s="498">
        <f t="shared" si="9"/>
        <v>0</v>
      </c>
      <c r="K25" s="498">
        <f t="shared" si="10"/>
        <v>0</v>
      </c>
      <c r="L25" s="498">
        <v>0</v>
      </c>
      <c r="M25" s="498">
        <v>0</v>
      </c>
      <c r="N25" s="498">
        <v>0</v>
      </c>
      <c r="O25" s="498">
        <v>0</v>
      </c>
      <c r="P25" s="498">
        <f t="shared" si="11"/>
        <v>0</v>
      </c>
      <c r="Q25" s="492">
        <f t="shared" si="12"/>
        <v>0</v>
      </c>
      <c r="R25" s="499">
        <f t="shared" si="20"/>
        <v>0</v>
      </c>
      <c r="S25" s="499">
        <v>0</v>
      </c>
      <c r="T25" s="499">
        <v>0</v>
      </c>
      <c r="U25" s="499">
        <v>0</v>
      </c>
      <c r="V25" s="492">
        <f t="shared" si="13"/>
        <v>0</v>
      </c>
      <c r="W25" s="499">
        <f t="shared" si="14"/>
        <v>0</v>
      </c>
      <c r="X25" s="499">
        <v>0</v>
      </c>
      <c r="Y25" s="499">
        <v>0</v>
      </c>
      <c r="Z25" s="499">
        <v>0</v>
      </c>
      <c r="AA25" s="499">
        <v>0</v>
      </c>
      <c r="AB25" s="492">
        <f t="shared" si="15"/>
        <v>0</v>
      </c>
      <c r="AC25" s="494">
        <f t="shared" si="16"/>
        <v>0</v>
      </c>
      <c r="AD25" s="494"/>
      <c r="AE25" s="494">
        <v>0</v>
      </c>
      <c r="AF25" s="494">
        <v>0</v>
      </c>
      <c r="AG25" s="494">
        <v>0</v>
      </c>
      <c r="AH25" s="494">
        <f t="shared" si="17"/>
        <v>0</v>
      </c>
      <c r="AI25" s="494">
        <f t="shared" si="18"/>
        <v>0</v>
      </c>
      <c r="AJ25" s="494">
        <v>0</v>
      </c>
      <c r="AK25" s="494">
        <v>0</v>
      </c>
      <c r="AL25" s="494">
        <v>0</v>
      </c>
      <c r="AM25" s="494">
        <v>0</v>
      </c>
      <c r="AN25" s="494">
        <f t="shared" si="19"/>
        <v>0</v>
      </c>
    </row>
    <row r="26" spans="1:40" ht="31.5">
      <c r="A26" s="489" t="s">
        <v>471</v>
      </c>
      <c r="B26" s="500">
        <v>3000</v>
      </c>
      <c r="C26" s="484"/>
      <c r="D26" s="72" t="s">
        <v>472</v>
      </c>
      <c r="E26" s="486">
        <f>E28+E27</f>
        <v>17578560</v>
      </c>
      <c r="F26" s="486">
        <f>F28+F27</f>
        <v>17578560</v>
      </c>
      <c r="G26" s="486">
        <f t="shared" ref="G26:P26" si="21">G28+G27</f>
        <v>11848300</v>
      </c>
      <c r="H26" s="486">
        <f t="shared" si="21"/>
        <v>1646100</v>
      </c>
      <c r="I26" s="486">
        <f t="shared" si="21"/>
        <v>0</v>
      </c>
      <c r="J26" s="486">
        <f t="shared" si="21"/>
        <v>3271000</v>
      </c>
      <c r="K26" s="486">
        <f t="shared" si="21"/>
        <v>2103000</v>
      </c>
      <c r="L26" s="486">
        <f t="shared" si="21"/>
        <v>1168000</v>
      </c>
      <c r="M26" s="486">
        <f t="shared" si="21"/>
        <v>130000</v>
      </c>
      <c r="N26" s="486">
        <f t="shared" si="21"/>
        <v>24400</v>
      </c>
      <c r="O26" s="486">
        <f t="shared" si="21"/>
        <v>2103000</v>
      </c>
      <c r="P26" s="486">
        <f t="shared" si="21"/>
        <v>20849560</v>
      </c>
      <c r="Q26" s="487">
        <f t="shared" ref="Q26:AN26" si="22">Q28</f>
        <v>17500060</v>
      </c>
      <c r="R26" s="487">
        <f t="shared" si="22"/>
        <v>17500060</v>
      </c>
      <c r="S26" s="487">
        <f t="shared" si="22"/>
        <v>11848300</v>
      </c>
      <c r="T26" s="487">
        <f t="shared" si="22"/>
        <v>1646100</v>
      </c>
      <c r="U26" s="487">
        <f t="shared" si="22"/>
        <v>0</v>
      </c>
      <c r="V26" s="487">
        <f t="shared" si="22"/>
        <v>3271000</v>
      </c>
      <c r="W26" s="487">
        <f t="shared" si="22"/>
        <v>2103000</v>
      </c>
      <c r="X26" s="487">
        <f t="shared" si="22"/>
        <v>1168000</v>
      </c>
      <c r="Y26" s="487">
        <f t="shared" si="22"/>
        <v>130000</v>
      </c>
      <c r="Z26" s="487">
        <f t="shared" si="22"/>
        <v>24400</v>
      </c>
      <c r="AA26" s="487">
        <f t="shared" si="22"/>
        <v>2103000</v>
      </c>
      <c r="AB26" s="487">
        <f t="shared" si="22"/>
        <v>20771060</v>
      </c>
      <c r="AC26" s="488">
        <f t="shared" si="22"/>
        <v>0</v>
      </c>
      <c r="AD26" s="488">
        <f t="shared" si="22"/>
        <v>0</v>
      </c>
      <c r="AE26" s="488">
        <f t="shared" si="22"/>
        <v>0</v>
      </c>
      <c r="AF26" s="488">
        <f t="shared" si="22"/>
        <v>0</v>
      </c>
      <c r="AG26" s="488">
        <f t="shared" si="22"/>
        <v>0</v>
      </c>
      <c r="AH26" s="488">
        <f t="shared" si="22"/>
        <v>0</v>
      </c>
      <c r="AI26" s="488">
        <f t="shared" si="22"/>
        <v>0</v>
      </c>
      <c r="AJ26" s="488">
        <f t="shared" si="22"/>
        <v>0</v>
      </c>
      <c r="AK26" s="488">
        <f t="shared" si="22"/>
        <v>0</v>
      </c>
      <c r="AL26" s="488">
        <f t="shared" si="22"/>
        <v>0</v>
      </c>
      <c r="AM26" s="488">
        <f t="shared" si="22"/>
        <v>0</v>
      </c>
      <c r="AN26" s="488">
        <f t="shared" si="22"/>
        <v>0</v>
      </c>
    </row>
    <row r="27" spans="1:40" ht="72" customHeight="1">
      <c r="A27" s="502" t="s">
        <v>520</v>
      </c>
      <c r="B27" s="503">
        <v>3230</v>
      </c>
      <c r="C27" s="503">
        <v>1070</v>
      </c>
      <c r="D27" s="526" t="s">
        <v>521</v>
      </c>
      <c r="E27" s="498">
        <f t="shared" ref="E27" si="23">F27+I27</f>
        <v>78500</v>
      </c>
      <c r="F27" s="498">
        <v>78500</v>
      </c>
      <c r="G27" s="498"/>
      <c r="H27" s="498"/>
      <c r="I27" s="498"/>
      <c r="J27" s="498"/>
      <c r="K27" s="498"/>
      <c r="L27" s="498"/>
      <c r="M27" s="498"/>
      <c r="N27" s="498"/>
      <c r="O27" s="498"/>
      <c r="P27" s="498">
        <f t="shared" si="11"/>
        <v>78500</v>
      </c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</row>
    <row r="28" spans="1:40" ht="58.15" customHeight="1">
      <c r="A28" s="497" t="s">
        <v>57</v>
      </c>
      <c r="B28" s="497" t="s">
        <v>58</v>
      </c>
      <c r="C28" s="497" t="s">
        <v>59</v>
      </c>
      <c r="D28" s="73" t="s">
        <v>60</v>
      </c>
      <c r="E28" s="498">
        <f t="shared" si="8"/>
        <v>17500060</v>
      </c>
      <c r="F28" s="498">
        <v>17500060</v>
      </c>
      <c r="G28" s="498">
        <v>11848300</v>
      </c>
      <c r="H28" s="498">
        <v>1646100</v>
      </c>
      <c r="I28" s="498">
        <v>0</v>
      </c>
      <c r="J28" s="498">
        <f t="shared" si="9"/>
        <v>3271000</v>
      </c>
      <c r="K28" s="498">
        <f t="shared" si="10"/>
        <v>2103000</v>
      </c>
      <c r="L28" s="498">
        <v>1168000</v>
      </c>
      <c r="M28" s="498">
        <v>130000</v>
      </c>
      <c r="N28" s="498">
        <v>24400</v>
      </c>
      <c r="O28" s="498">
        <v>2103000</v>
      </c>
      <c r="P28" s="498">
        <f t="shared" si="11"/>
        <v>20771060</v>
      </c>
      <c r="Q28" s="492">
        <f t="shared" ref="Q28" si="24">R28+U28</f>
        <v>17500060</v>
      </c>
      <c r="R28" s="499">
        <f t="shared" si="20"/>
        <v>17500060</v>
      </c>
      <c r="S28" s="499">
        <f t="shared" si="20"/>
        <v>11848300</v>
      </c>
      <c r="T28" s="499">
        <f t="shared" si="20"/>
        <v>1646100</v>
      </c>
      <c r="U28" s="499">
        <v>0</v>
      </c>
      <c r="V28" s="492">
        <f t="shared" ref="V28" si="25">X28+AA28</f>
        <v>3271000</v>
      </c>
      <c r="W28" s="499">
        <f t="shared" ref="W28" si="26">AA28</f>
        <v>2103000</v>
      </c>
      <c r="X28" s="499">
        <f>L28+AD28</f>
        <v>1168000</v>
      </c>
      <c r="Y28" s="499">
        <f t="shared" ref="Y28:AA28" si="27">M28+AE28</f>
        <v>130000</v>
      </c>
      <c r="Z28" s="499">
        <f t="shared" si="27"/>
        <v>24400</v>
      </c>
      <c r="AA28" s="499">
        <f t="shared" si="27"/>
        <v>2103000</v>
      </c>
      <c r="AB28" s="492">
        <f t="shared" ref="AB28" si="28">Q28+V28</f>
        <v>20771060</v>
      </c>
      <c r="AC28" s="494">
        <f t="shared" ref="AC28" si="29">AD28+AG28</f>
        <v>0</v>
      </c>
      <c r="AD28" s="494"/>
      <c r="AE28" s="494"/>
      <c r="AF28" s="494"/>
      <c r="AG28" s="494">
        <v>0</v>
      </c>
      <c r="AH28" s="494">
        <f t="shared" ref="AH28" si="30">AJ28+AM28</f>
        <v>0</v>
      </c>
      <c r="AI28" s="494">
        <f t="shared" ref="AI28" si="31">AM28</f>
        <v>0</v>
      </c>
      <c r="AJ28" s="494"/>
      <c r="AK28" s="494"/>
      <c r="AL28" s="494"/>
      <c r="AM28" s="494">
        <v>0</v>
      </c>
      <c r="AN28" s="494">
        <f t="shared" ref="AN28" si="32">AC28+AH28</f>
        <v>0</v>
      </c>
    </row>
    <row r="29" spans="1:40" ht="15.75">
      <c r="A29" s="489" t="s">
        <v>473</v>
      </c>
      <c r="B29" s="500">
        <v>6000</v>
      </c>
      <c r="C29" s="484"/>
      <c r="D29" s="501" t="s">
        <v>474</v>
      </c>
      <c r="E29" s="486">
        <f>E32+E33+E34+E30</f>
        <v>26850860</v>
      </c>
      <c r="F29" s="486">
        <f t="shared" ref="F29:I29" si="33">F32+F33+F34+F30</f>
        <v>0</v>
      </c>
      <c r="G29" s="486">
        <f t="shared" si="33"/>
        <v>0</v>
      </c>
      <c r="H29" s="486">
        <f t="shared" si="33"/>
        <v>0</v>
      </c>
      <c r="I29" s="486">
        <f t="shared" si="33"/>
        <v>26850860</v>
      </c>
      <c r="J29" s="486">
        <f>J30+J31+J32+J33</f>
        <v>2791543</v>
      </c>
      <c r="K29" s="486">
        <f t="shared" ref="K29:N29" si="34">K32+K33+K34+K30+K31</f>
        <v>2791543</v>
      </c>
      <c r="L29" s="486">
        <f t="shared" si="34"/>
        <v>0</v>
      </c>
      <c r="M29" s="486">
        <f t="shared" si="34"/>
        <v>0</v>
      </c>
      <c r="N29" s="486">
        <f t="shared" si="34"/>
        <v>0</v>
      </c>
      <c r="O29" s="486">
        <f>O32+O33+O34+O30+O31</f>
        <v>2791543</v>
      </c>
      <c r="P29" s="486">
        <f>P32+P33+P34+P30+P31</f>
        <v>29642403</v>
      </c>
      <c r="Q29" s="487">
        <f>Q32+Q33+Q34+Q30</f>
        <v>26850860</v>
      </c>
      <c r="R29" s="487">
        <f t="shared" ref="R29:AB29" si="35">R32+R33+R34+R30</f>
        <v>0</v>
      </c>
      <c r="S29" s="487">
        <f t="shared" si="35"/>
        <v>0</v>
      </c>
      <c r="T29" s="487">
        <f t="shared" si="35"/>
        <v>0</v>
      </c>
      <c r="U29" s="487">
        <f t="shared" si="35"/>
        <v>26850860</v>
      </c>
      <c r="V29" s="487">
        <f t="shared" si="35"/>
        <v>2666000</v>
      </c>
      <c r="W29" s="487">
        <f t="shared" si="35"/>
        <v>2666000</v>
      </c>
      <c r="X29" s="487">
        <f t="shared" si="35"/>
        <v>0</v>
      </c>
      <c r="Y29" s="487">
        <f t="shared" si="35"/>
        <v>0</v>
      </c>
      <c r="Z29" s="487">
        <f t="shared" si="35"/>
        <v>0</v>
      </c>
      <c r="AA29" s="487">
        <f t="shared" si="35"/>
        <v>2666000</v>
      </c>
      <c r="AB29" s="487">
        <f t="shared" si="35"/>
        <v>29516860</v>
      </c>
      <c r="AC29" s="488">
        <f>AC32+AC33+AC34+AC30</f>
        <v>0</v>
      </c>
      <c r="AD29" s="488">
        <f t="shared" ref="AD29:AN29" si="36">AD32+AD33+AD34+AD30</f>
        <v>0</v>
      </c>
      <c r="AE29" s="488">
        <f t="shared" si="36"/>
        <v>0</v>
      </c>
      <c r="AF29" s="488">
        <f t="shared" si="36"/>
        <v>0</v>
      </c>
      <c r="AG29" s="488">
        <f t="shared" si="36"/>
        <v>0</v>
      </c>
      <c r="AH29" s="488">
        <f t="shared" si="36"/>
        <v>0</v>
      </c>
      <c r="AI29" s="488">
        <f t="shared" si="36"/>
        <v>0</v>
      </c>
      <c r="AJ29" s="488">
        <f t="shared" si="36"/>
        <v>0</v>
      </c>
      <c r="AK29" s="488">
        <f t="shared" si="36"/>
        <v>0</v>
      </c>
      <c r="AL29" s="488">
        <f t="shared" si="36"/>
        <v>0</v>
      </c>
      <c r="AM29" s="488">
        <f t="shared" si="36"/>
        <v>0</v>
      </c>
      <c r="AN29" s="488">
        <f t="shared" si="36"/>
        <v>0</v>
      </c>
    </row>
    <row r="30" spans="1:40" ht="31.5">
      <c r="A30" s="502" t="s">
        <v>292</v>
      </c>
      <c r="B30" s="503">
        <v>6011</v>
      </c>
      <c r="C30" s="502" t="s">
        <v>184</v>
      </c>
      <c r="D30" s="71" t="s">
        <v>293</v>
      </c>
      <c r="E30" s="504">
        <f t="shared" si="8"/>
        <v>0</v>
      </c>
      <c r="F30" s="505"/>
      <c r="G30" s="505"/>
      <c r="H30" s="505"/>
      <c r="I30" s="505"/>
      <c r="J30" s="498">
        <f t="shared" si="9"/>
        <v>100000</v>
      </c>
      <c r="K30" s="498">
        <f t="shared" si="10"/>
        <v>100000</v>
      </c>
      <c r="L30" s="506"/>
      <c r="M30" s="506"/>
      <c r="N30" s="506"/>
      <c r="O30" s="507">
        <v>100000</v>
      </c>
      <c r="P30" s="498">
        <f t="shared" si="11"/>
        <v>100000</v>
      </c>
      <c r="Q30" s="508">
        <f t="shared" ref="Q30:Q34" si="37">R30+U30</f>
        <v>0</v>
      </c>
      <c r="R30" s="499">
        <f t="shared" si="20"/>
        <v>0</v>
      </c>
      <c r="S30" s="505"/>
      <c r="T30" s="505"/>
      <c r="U30" s="505"/>
      <c r="V30" s="492">
        <f t="shared" ref="V30:V34" si="38">X30+AA30</f>
        <v>100000</v>
      </c>
      <c r="W30" s="499">
        <f t="shared" ref="W30:W34" si="39">AA30</f>
        <v>100000</v>
      </c>
      <c r="X30" s="506"/>
      <c r="Y30" s="506"/>
      <c r="Z30" s="506"/>
      <c r="AA30" s="499">
        <f>O30+AM30</f>
        <v>100000</v>
      </c>
      <c r="AB30" s="492">
        <f t="shared" ref="AB30:AB34" si="40">Q30+V30</f>
        <v>100000</v>
      </c>
      <c r="AC30" s="509">
        <f t="shared" ref="AC30:AC34" si="41">AD30+AG30</f>
        <v>0</v>
      </c>
      <c r="AD30" s="510"/>
      <c r="AE30" s="510"/>
      <c r="AF30" s="510"/>
      <c r="AG30" s="510"/>
      <c r="AH30" s="494">
        <f t="shared" ref="AH30:AH34" si="42">AJ30+AM30</f>
        <v>0</v>
      </c>
      <c r="AI30" s="494">
        <f t="shared" ref="AI30:AI34" si="43">AM30</f>
        <v>0</v>
      </c>
      <c r="AJ30" s="511"/>
      <c r="AK30" s="511"/>
      <c r="AL30" s="511"/>
      <c r="AM30" s="512"/>
      <c r="AN30" s="494">
        <f t="shared" ref="AN30:AN34" si="44">AC30+AH30</f>
        <v>0</v>
      </c>
    </row>
    <row r="31" spans="1:40" ht="31.5">
      <c r="A31" s="502" t="s">
        <v>524</v>
      </c>
      <c r="B31" s="503">
        <v>6013</v>
      </c>
      <c r="C31" s="502" t="s">
        <v>65</v>
      </c>
      <c r="D31" s="71" t="s">
        <v>540</v>
      </c>
      <c r="E31" s="504">
        <f t="shared" si="8"/>
        <v>0</v>
      </c>
      <c r="F31" s="505"/>
      <c r="G31" s="505"/>
      <c r="H31" s="505"/>
      <c r="I31" s="505"/>
      <c r="J31" s="498">
        <f t="shared" si="9"/>
        <v>125543</v>
      </c>
      <c r="K31" s="498">
        <f t="shared" si="10"/>
        <v>125543</v>
      </c>
      <c r="L31" s="506"/>
      <c r="M31" s="506"/>
      <c r="N31" s="506"/>
      <c r="O31" s="507">
        <v>125543</v>
      </c>
      <c r="P31" s="498">
        <f t="shared" si="11"/>
        <v>125543</v>
      </c>
      <c r="Q31" s="508"/>
      <c r="R31" s="499"/>
      <c r="S31" s="505"/>
      <c r="T31" s="505"/>
      <c r="U31" s="505"/>
      <c r="V31" s="492"/>
      <c r="W31" s="499"/>
      <c r="X31" s="506"/>
      <c r="Y31" s="506"/>
      <c r="Z31" s="506"/>
      <c r="AA31" s="499"/>
      <c r="AB31" s="492"/>
      <c r="AC31" s="509"/>
      <c r="AD31" s="510"/>
      <c r="AE31" s="510"/>
      <c r="AF31" s="510"/>
      <c r="AG31" s="510"/>
      <c r="AH31" s="494"/>
      <c r="AI31" s="494"/>
      <c r="AJ31" s="511"/>
      <c r="AK31" s="511"/>
      <c r="AL31" s="511"/>
      <c r="AM31" s="512"/>
      <c r="AN31" s="494"/>
    </row>
    <row r="32" spans="1:40" ht="31.5">
      <c r="A32" s="497" t="s">
        <v>63</v>
      </c>
      <c r="B32" s="497" t="s">
        <v>64</v>
      </c>
      <c r="C32" s="497" t="s">
        <v>65</v>
      </c>
      <c r="D32" s="73" t="s">
        <v>66</v>
      </c>
      <c r="E32" s="498">
        <f t="shared" si="8"/>
        <v>20620860</v>
      </c>
      <c r="F32" s="498">
        <v>0</v>
      </c>
      <c r="G32" s="498">
        <v>0</v>
      </c>
      <c r="H32" s="498">
        <v>0</v>
      </c>
      <c r="I32" s="498">
        <v>20620860</v>
      </c>
      <c r="J32" s="498">
        <f t="shared" si="9"/>
        <v>2566000</v>
      </c>
      <c r="K32" s="498">
        <f t="shared" si="10"/>
        <v>2566000</v>
      </c>
      <c r="L32" s="498">
        <v>0</v>
      </c>
      <c r="M32" s="498">
        <v>0</v>
      </c>
      <c r="N32" s="498">
        <v>0</v>
      </c>
      <c r="O32" s="498">
        <v>2566000</v>
      </c>
      <c r="P32" s="498">
        <f t="shared" si="11"/>
        <v>23186860</v>
      </c>
      <c r="Q32" s="492">
        <f t="shared" si="37"/>
        <v>20620860</v>
      </c>
      <c r="R32" s="499">
        <v>0</v>
      </c>
      <c r="S32" s="499">
        <v>0</v>
      </c>
      <c r="T32" s="499">
        <v>0</v>
      </c>
      <c r="U32" s="499">
        <f>I32+AG32</f>
        <v>20620860</v>
      </c>
      <c r="V32" s="492">
        <f t="shared" si="38"/>
        <v>2566000</v>
      </c>
      <c r="W32" s="499">
        <f t="shared" si="39"/>
        <v>2566000</v>
      </c>
      <c r="X32" s="499">
        <v>0</v>
      </c>
      <c r="Y32" s="499">
        <v>0</v>
      </c>
      <c r="Z32" s="499">
        <v>0</v>
      </c>
      <c r="AA32" s="499">
        <f>O32+AM32</f>
        <v>2566000</v>
      </c>
      <c r="AB32" s="492">
        <f t="shared" si="40"/>
        <v>23186860</v>
      </c>
      <c r="AC32" s="494">
        <f t="shared" si="41"/>
        <v>0</v>
      </c>
      <c r="AD32" s="494">
        <v>0</v>
      </c>
      <c r="AE32" s="494">
        <v>0</v>
      </c>
      <c r="AF32" s="494">
        <v>0</v>
      </c>
      <c r="AG32" s="494"/>
      <c r="AH32" s="494">
        <f t="shared" si="42"/>
        <v>0</v>
      </c>
      <c r="AI32" s="494">
        <f t="shared" si="43"/>
        <v>0</v>
      </c>
      <c r="AJ32" s="494">
        <v>0</v>
      </c>
      <c r="AK32" s="494">
        <v>0</v>
      </c>
      <c r="AL32" s="494">
        <v>0</v>
      </c>
      <c r="AM32" s="494"/>
      <c r="AN32" s="494">
        <f t="shared" si="44"/>
        <v>0</v>
      </c>
    </row>
    <row r="33" spans="1:40" ht="126">
      <c r="A33" s="497" t="s">
        <v>67</v>
      </c>
      <c r="B33" s="497" t="s">
        <v>68</v>
      </c>
      <c r="C33" s="497" t="s">
        <v>69</v>
      </c>
      <c r="D33" s="73" t="s">
        <v>475</v>
      </c>
      <c r="E33" s="498">
        <f t="shared" si="8"/>
        <v>6230000</v>
      </c>
      <c r="F33" s="498">
        <v>0</v>
      </c>
      <c r="G33" s="498">
        <v>0</v>
      </c>
      <c r="H33" s="498">
        <v>0</v>
      </c>
      <c r="I33" s="498">
        <v>6230000</v>
      </c>
      <c r="J33" s="498">
        <f t="shared" si="9"/>
        <v>0</v>
      </c>
      <c r="K33" s="498">
        <f t="shared" si="10"/>
        <v>0</v>
      </c>
      <c r="L33" s="498">
        <v>0</v>
      </c>
      <c r="M33" s="498">
        <v>0</v>
      </c>
      <c r="N33" s="498">
        <v>0</v>
      </c>
      <c r="O33" s="498">
        <v>0</v>
      </c>
      <c r="P33" s="498">
        <f t="shared" si="11"/>
        <v>6230000</v>
      </c>
      <c r="Q33" s="492">
        <f t="shared" si="37"/>
        <v>6230000</v>
      </c>
      <c r="R33" s="499">
        <v>0</v>
      </c>
      <c r="S33" s="499">
        <v>0</v>
      </c>
      <c r="T33" s="499">
        <v>0</v>
      </c>
      <c r="U33" s="499">
        <f>I33+AG33</f>
        <v>6230000</v>
      </c>
      <c r="V33" s="492">
        <f t="shared" si="38"/>
        <v>0</v>
      </c>
      <c r="W33" s="499">
        <f t="shared" si="39"/>
        <v>0</v>
      </c>
      <c r="X33" s="499">
        <v>0</v>
      </c>
      <c r="Y33" s="499">
        <v>0</v>
      </c>
      <c r="Z33" s="499">
        <v>0</v>
      </c>
      <c r="AA33" s="499">
        <v>0</v>
      </c>
      <c r="AB33" s="492">
        <f t="shared" si="40"/>
        <v>6230000</v>
      </c>
      <c r="AC33" s="494">
        <f t="shared" si="41"/>
        <v>0</v>
      </c>
      <c r="AD33" s="494">
        <v>0</v>
      </c>
      <c r="AE33" s="494">
        <v>0</v>
      </c>
      <c r="AF33" s="494">
        <v>0</v>
      </c>
      <c r="AG33" s="494"/>
      <c r="AH33" s="494">
        <f t="shared" si="42"/>
        <v>0</v>
      </c>
      <c r="AI33" s="494">
        <f t="shared" si="43"/>
        <v>0</v>
      </c>
      <c r="AJ33" s="494">
        <v>0</v>
      </c>
      <c r="AK33" s="494">
        <v>0</v>
      </c>
      <c r="AL33" s="494">
        <v>0</v>
      </c>
      <c r="AM33" s="494">
        <v>0</v>
      </c>
      <c r="AN33" s="494">
        <f t="shared" si="44"/>
        <v>0</v>
      </c>
    </row>
    <row r="34" spans="1:40" ht="118.9" hidden="1" customHeight="1">
      <c r="A34" s="502" t="s">
        <v>183</v>
      </c>
      <c r="B34" s="503">
        <v>6083</v>
      </c>
      <c r="C34" s="502" t="s">
        <v>184</v>
      </c>
      <c r="D34" s="73" t="s">
        <v>185</v>
      </c>
      <c r="E34" s="498">
        <f t="shared" si="8"/>
        <v>0</v>
      </c>
      <c r="F34" s="498"/>
      <c r="G34" s="498"/>
      <c r="H34" s="498"/>
      <c r="I34" s="498"/>
      <c r="J34" s="498">
        <f t="shared" si="9"/>
        <v>0</v>
      </c>
      <c r="K34" s="498">
        <f t="shared" si="10"/>
        <v>0</v>
      </c>
      <c r="L34" s="498"/>
      <c r="M34" s="498"/>
      <c r="N34" s="498"/>
      <c r="O34" s="498">
        <v>0</v>
      </c>
      <c r="P34" s="498">
        <f t="shared" si="11"/>
        <v>0</v>
      </c>
      <c r="Q34" s="492">
        <f t="shared" si="37"/>
        <v>0</v>
      </c>
      <c r="R34" s="499"/>
      <c r="S34" s="499"/>
      <c r="T34" s="499"/>
      <c r="U34" s="499"/>
      <c r="V34" s="492">
        <f t="shared" si="38"/>
        <v>0</v>
      </c>
      <c r="W34" s="499">
        <f t="shared" si="39"/>
        <v>0</v>
      </c>
      <c r="X34" s="499"/>
      <c r="Y34" s="499"/>
      <c r="Z34" s="499"/>
      <c r="AA34" s="499">
        <f>O34+AM34</f>
        <v>0</v>
      </c>
      <c r="AB34" s="492">
        <f t="shared" si="40"/>
        <v>0</v>
      </c>
      <c r="AC34" s="494">
        <f t="shared" si="41"/>
        <v>0</v>
      </c>
      <c r="AD34" s="494"/>
      <c r="AE34" s="494"/>
      <c r="AF34" s="494"/>
      <c r="AG34" s="494"/>
      <c r="AH34" s="494">
        <f t="shared" si="42"/>
        <v>0</v>
      </c>
      <c r="AI34" s="494">
        <f t="shared" si="43"/>
        <v>0</v>
      </c>
      <c r="AJ34" s="494"/>
      <c r="AK34" s="494"/>
      <c r="AL34" s="494"/>
      <c r="AM34" s="494"/>
      <c r="AN34" s="494">
        <f t="shared" si="44"/>
        <v>0</v>
      </c>
    </row>
    <row r="35" spans="1:40" s="514" customFormat="1" ht="15.75">
      <c r="A35" s="489" t="s">
        <v>476</v>
      </c>
      <c r="B35" s="513" t="s">
        <v>477</v>
      </c>
      <c r="C35" s="489"/>
      <c r="D35" s="490" t="s">
        <v>478</v>
      </c>
      <c r="E35" s="491">
        <f>E36+E41+E44+E45+E46+E48+E50+E51+E49</f>
        <v>5823000</v>
      </c>
      <c r="F35" s="491">
        <f t="shared" ref="F35:I35" si="45">F36+F41+F44+F45+F46+F48+F50+F51+F49</f>
        <v>5823000</v>
      </c>
      <c r="G35" s="491">
        <f t="shared" si="45"/>
        <v>0</v>
      </c>
      <c r="H35" s="491">
        <f t="shared" si="45"/>
        <v>0</v>
      </c>
      <c r="I35" s="491">
        <f t="shared" si="45"/>
        <v>0</v>
      </c>
      <c r="J35" s="491">
        <f>J36+J38+J40+J41+J43+J44+J45+J46+J48+J49+J50+J51+J39+J37+J47+J42</f>
        <v>22918275.289999999</v>
      </c>
      <c r="K35" s="491">
        <f t="shared" ref="K35:P35" si="46">K36+K38+K40+K41+K43+K44+K45+K46+K48+K49+K50+K51+K39+K37+K47+K42</f>
        <v>22702155</v>
      </c>
      <c r="L35" s="491">
        <f t="shared" si="46"/>
        <v>0</v>
      </c>
      <c r="M35" s="491">
        <f t="shared" si="46"/>
        <v>0</v>
      </c>
      <c r="N35" s="491">
        <f t="shared" si="46"/>
        <v>0</v>
      </c>
      <c r="O35" s="491">
        <f t="shared" si="46"/>
        <v>22918275.289999999</v>
      </c>
      <c r="P35" s="491">
        <f t="shared" si="46"/>
        <v>28741275.289999999</v>
      </c>
      <c r="Q35" s="493">
        <f>Q36+Q41+Q44+Q45+Q46+Q48+Q50+Q51</f>
        <v>6039120.29</v>
      </c>
      <c r="R35" s="493">
        <f t="shared" ref="R35:AB35" si="47">R36+R41+R44+R45+R46+R48+R50+R51</f>
        <v>5774000</v>
      </c>
      <c r="S35" s="493">
        <f t="shared" si="47"/>
        <v>0</v>
      </c>
      <c r="T35" s="493">
        <f t="shared" si="47"/>
        <v>0</v>
      </c>
      <c r="U35" s="493">
        <f t="shared" si="47"/>
        <v>265120.29000000004</v>
      </c>
      <c r="V35" s="493">
        <f t="shared" si="47"/>
        <v>9931300</v>
      </c>
      <c r="W35" s="493">
        <f t="shared" si="47"/>
        <v>9931300</v>
      </c>
      <c r="X35" s="493">
        <f t="shared" si="47"/>
        <v>0</v>
      </c>
      <c r="Y35" s="493">
        <f t="shared" si="47"/>
        <v>0</v>
      </c>
      <c r="Z35" s="493">
        <f t="shared" si="47"/>
        <v>0</v>
      </c>
      <c r="AA35" s="493">
        <f t="shared" si="47"/>
        <v>9931300</v>
      </c>
      <c r="AB35" s="493">
        <f t="shared" si="47"/>
        <v>15970420.289999999</v>
      </c>
      <c r="AC35" s="495">
        <f>AC36+AC41+AC44+AC45+AC46+AC48+AC50+AC51</f>
        <v>0</v>
      </c>
      <c r="AD35" s="495">
        <f t="shared" ref="AD35:AN35" si="48">AD36+AD41+AD44+AD45+AD46+AD48+AD50+AD51</f>
        <v>0</v>
      </c>
      <c r="AE35" s="495">
        <f t="shared" si="48"/>
        <v>0</v>
      </c>
      <c r="AF35" s="495">
        <f t="shared" si="48"/>
        <v>0</v>
      </c>
      <c r="AG35" s="495">
        <f t="shared" si="48"/>
        <v>0</v>
      </c>
      <c r="AH35" s="495">
        <f t="shared" si="48"/>
        <v>0</v>
      </c>
      <c r="AI35" s="495">
        <f t="shared" si="48"/>
        <v>0</v>
      </c>
      <c r="AJ35" s="495">
        <f t="shared" si="48"/>
        <v>0</v>
      </c>
      <c r="AK35" s="495">
        <f t="shared" si="48"/>
        <v>0</v>
      </c>
      <c r="AL35" s="495">
        <f t="shared" si="48"/>
        <v>0</v>
      </c>
      <c r="AM35" s="495">
        <f t="shared" si="48"/>
        <v>0</v>
      </c>
      <c r="AN35" s="495">
        <f t="shared" si="48"/>
        <v>0</v>
      </c>
    </row>
    <row r="36" spans="1:40" ht="15.75">
      <c r="A36" s="497" t="s">
        <v>70</v>
      </c>
      <c r="B36" s="497" t="s">
        <v>71</v>
      </c>
      <c r="C36" s="497" t="s">
        <v>72</v>
      </c>
      <c r="D36" s="73" t="s">
        <v>73</v>
      </c>
      <c r="E36" s="498">
        <f t="shared" si="8"/>
        <v>49000</v>
      </c>
      <c r="F36" s="498">
        <v>49000</v>
      </c>
      <c r="G36" s="498">
        <v>0</v>
      </c>
      <c r="H36" s="498">
        <v>0</v>
      </c>
      <c r="I36" s="498"/>
      <c r="J36" s="498">
        <f t="shared" si="9"/>
        <v>216120.29</v>
      </c>
      <c r="K36" s="498"/>
      <c r="L36" s="498">
        <v>0</v>
      </c>
      <c r="M36" s="498">
        <v>0</v>
      </c>
      <c r="N36" s="498">
        <v>0</v>
      </c>
      <c r="O36" s="498">
        <v>216120.29</v>
      </c>
      <c r="P36" s="498">
        <f t="shared" si="11"/>
        <v>265120.29000000004</v>
      </c>
      <c r="Q36" s="492">
        <f t="shared" ref="Q36:Q51" si="49">R36+U36</f>
        <v>265120.29000000004</v>
      </c>
      <c r="R36" s="499">
        <v>0</v>
      </c>
      <c r="S36" s="499">
        <v>0</v>
      </c>
      <c r="T36" s="499">
        <v>0</v>
      </c>
      <c r="U36" s="499">
        <f>P36+AG36</f>
        <v>265120.29000000004</v>
      </c>
      <c r="V36" s="492">
        <f t="shared" ref="V36:V51" si="50">X36+AA36</f>
        <v>0</v>
      </c>
      <c r="W36" s="499">
        <f t="shared" ref="W36" si="51">AA36</f>
        <v>0</v>
      </c>
      <c r="X36" s="499">
        <v>0</v>
      </c>
      <c r="Y36" s="499">
        <v>0</v>
      </c>
      <c r="Z36" s="499">
        <v>0</v>
      </c>
      <c r="AA36" s="499">
        <v>0</v>
      </c>
      <c r="AB36" s="492">
        <f t="shared" ref="AB36:AB51" si="52">Q36+V36</f>
        <v>265120.29000000004</v>
      </c>
      <c r="AC36" s="494">
        <f t="shared" ref="AC36:AC51" si="53">AD36+AG36</f>
        <v>0</v>
      </c>
      <c r="AD36" s="494">
        <v>0</v>
      </c>
      <c r="AE36" s="494">
        <v>0</v>
      </c>
      <c r="AF36" s="494">
        <v>0</v>
      </c>
      <c r="AG36" s="494"/>
      <c r="AH36" s="494">
        <f t="shared" ref="AH36:AH51" si="54">AJ36+AM36</f>
        <v>0</v>
      </c>
      <c r="AI36" s="494">
        <f t="shared" ref="AI36" si="55">AM36</f>
        <v>0</v>
      </c>
      <c r="AJ36" s="494">
        <v>0</v>
      </c>
      <c r="AK36" s="494">
        <v>0</v>
      </c>
      <c r="AL36" s="494">
        <v>0</v>
      </c>
      <c r="AM36" s="494">
        <v>0</v>
      </c>
      <c r="AN36" s="494">
        <f t="shared" ref="AN36:AN51" si="56">AC36+AH36</f>
        <v>0</v>
      </c>
    </row>
    <row r="37" spans="1:40" ht="31.5">
      <c r="A37" s="503">
        <v>117310</v>
      </c>
      <c r="B37" s="503">
        <v>7310</v>
      </c>
      <c r="C37" s="497">
        <v>443</v>
      </c>
      <c r="D37" s="73" t="s">
        <v>631</v>
      </c>
      <c r="E37" s="498">
        <f t="shared" si="8"/>
        <v>0</v>
      </c>
      <c r="F37" s="498"/>
      <c r="G37" s="498"/>
      <c r="H37" s="498"/>
      <c r="I37" s="498"/>
      <c r="J37" s="498">
        <f t="shared" si="9"/>
        <v>700000</v>
      </c>
      <c r="K37" s="498">
        <f t="shared" si="10"/>
        <v>700000</v>
      </c>
      <c r="L37" s="498"/>
      <c r="M37" s="498"/>
      <c r="N37" s="498"/>
      <c r="O37" s="498">
        <v>700000</v>
      </c>
      <c r="P37" s="498">
        <f t="shared" si="11"/>
        <v>700000</v>
      </c>
      <c r="Q37" s="492"/>
      <c r="R37" s="499"/>
      <c r="S37" s="499"/>
      <c r="T37" s="499"/>
      <c r="U37" s="499"/>
      <c r="V37" s="492"/>
      <c r="W37" s="499"/>
      <c r="X37" s="499"/>
      <c r="Y37" s="499"/>
      <c r="Z37" s="499"/>
      <c r="AA37" s="499"/>
      <c r="AB37" s="492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</row>
    <row r="38" spans="1:40" ht="33">
      <c r="A38" s="502" t="s">
        <v>604</v>
      </c>
      <c r="B38" s="503">
        <v>7322</v>
      </c>
      <c r="C38" s="502" t="s">
        <v>75</v>
      </c>
      <c r="D38" s="230" t="s">
        <v>607</v>
      </c>
      <c r="E38" s="498">
        <f t="shared" si="8"/>
        <v>0</v>
      </c>
      <c r="F38" s="498"/>
      <c r="G38" s="498"/>
      <c r="H38" s="498"/>
      <c r="I38" s="498"/>
      <c r="J38" s="498">
        <f t="shared" si="9"/>
        <v>1300000</v>
      </c>
      <c r="K38" s="498">
        <f t="shared" si="10"/>
        <v>1300000</v>
      </c>
      <c r="L38" s="498"/>
      <c r="M38" s="498"/>
      <c r="N38" s="498"/>
      <c r="O38" s="498">
        <v>1300000</v>
      </c>
      <c r="P38" s="498">
        <f t="shared" si="11"/>
        <v>1300000</v>
      </c>
      <c r="Q38" s="492"/>
      <c r="R38" s="499"/>
      <c r="S38" s="499"/>
      <c r="T38" s="499"/>
      <c r="U38" s="499"/>
      <c r="V38" s="492"/>
      <c r="W38" s="499"/>
      <c r="X38" s="499"/>
      <c r="Y38" s="499"/>
      <c r="Z38" s="499"/>
      <c r="AA38" s="499"/>
      <c r="AB38" s="492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</row>
    <row r="39" spans="1:40" ht="33" hidden="1">
      <c r="A39" s="502" t="s">
        <v>614</v>
      </c>
      <c r="B39" s="503">
        <v>7330</v>
      </c>
      <c r="C39" s="502" t="s">
        <v>75</v>
      </c>
      <c r="D39" s="230" t="s">
        <v>615</v>
      </c>
      <c r="E39" s="498">
        <f t="shared" si="8"/>
        <v>0</v>
      </c>
      <c r="F39" s="498"/>
      <c r="G39" s="498"/>
      <c r="H39" s="498"/>
      <c r="I39" s="498"/>
      <c r="J39" s="498">
        <f t="shared" si="9"/>
        <v>0</v>
      </c>
      <c r="K39" s="498">
        <f t="shared" si="10"/>
        <v>0</v>
      </c>
      <c r="L39" s="498"/>
      <c r="M39" s="498"/>
      <c r="N39" s="498"/>
      <c r="O39" s="498">
        <v>0</v>
      </c>
      <c r="P39" s="498">
        <f t="shared" si="11"/>
        <v>0</v>
      </c>
      <c r="Q39" s="492"/>
      <c r="R39" s="499"/>
      <c r="S39" s="499"/>
      <c r="T39" s="499"/>
      <c r="U39" s="499"/>
      <c r="V39" s="492"/>
      <c r="W39" s="499"/>
      <c r="X39" s="499"/>
      <c r="Y39" s="499"/>
      <c r="Z39" s="499"/>
      <c r="AA39" s="499"/>
      <c r="AB39" s="492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</row>
    <row r="40" spans="1:40" ht="31.5">
      <c r="A40" s="515" t="s">
        <v>440</v>
      </c>
      <c r="B40" s="503">
        <v>7340</v>
      </c>
      <c r="C40" s="502" t="s">
        <v>75</v>
      </c>
      <c r="D40" s="73" t="s">
        <v>442</v>
      </c>
      <c r="E40" s="498">
        <f t="shared" si="8"/>
        <v>0</v>
      </c>
      <c r="F40" s="498"/>
      <c r="G40" s="498"/>
      <c r="H40" s="498"/>
      <c r="I40" s="498"/>
      <c r="J40" s="498">
        <f t="shared" si="9"/>
        <v>89000</v>
      </c>
      <c r="K40" s="498">
        <f t="shared" si="10"/>
        <v>89000</v>
      </c>
      <c r="L40" s="498"/>
      <c r="M40" s="498"/>
      <c r="N40" s="498"/>
      <c r="O40" s="498">
        <v>89000</v>
      </c>
      <c r="P40" s="498">
        <f t="shared" si="11"/>
        <v>89000</v>
      </c>
      <c r="Q40" s="492"/>
      <c r="R40" s="499"/>
      <c r="S40" s="499"/>
      <c r="T40" s="499"/>
      <c r="U40" s="499"/>
      <c r="V40" s="492"/>
      <c r="W40" s="499"/>
      <c r="X40" s="499"/>
      <c r="Y40" s="499"/>
      <c r="Z40" s="499"/>
      <c r="AA40" s="499"/>
      <c r="AB40" s="492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</row>
    <row r="41" spans="1:40" ht="63">
      <c r="A41" s="502" t="s">
        <v>436</v>
      </c>
      <c r="B41" s="503">
        <v>7363</v>
      </c>
      <c r="C41" s="502" t="s">
        <v>90</v>
      </c>
      <c r="D41" s="73" t="s">
        <v>479</v>
      </c>
      <c r="E41" s="498">
        <f t="shared" si="8"/>
        <v>0</v>
      </c>
      <c r="F41" s="498">
        <v>0</v>
      </c>
      <c r="G41" s="498">
        <v>0</v>
      </c>
      <c r="H41" s="498">
        <v>0</v>
      </c>
      <c r="I41" s="498">
        <v>0</v>
      </c>
      <c r="J41" s="498">
        <f t="shared" si="9"/>
        <v>369109</v>
      </c>
      <c r="K41" s="498">
        <f t="shared" si="10"/>
        <v>369109</v>
      </c>
      <c r="L41" s="498"/>
      <c r="M41" s="498"/>
      <c r="N41" s="498"/>
      <c r="O41" s="498">
        <v>369109</v>
      </c>
      <c r="P41" s="498">
        <f t="shared" si="11"/>
        <v>369109</v>
      </c>
      <c r="Q41" s="492">
        <f t="shared" si="49"/>
        <v>0</v>
      </c>
      <c r="R41" s="499">
        <v>0</v>
      </c>
      <c r="S41" s="499">
        <v>0</v>
      </c>
      <c r="T41" s="499">
        <v>0</v>
      </c>
      <c r="U41" s="499">
        <v>0</v>
      </c>
      <c r="V41" s="492">
        <f t="shared" si="50"/>
        <v>0</v>
      </c>
      <c r="W41" s="499"/>
      <c r="X41" s="499"/>
      <c r="Y41" s="499"/>
      <c r="Z41" s="499"/>
      <c r="AA41" s="499"/>
      <c r="AB41" s="492">
        <f t="shared" si="52"/>
        <v>0</v>
      </c>
      <c r="AC41" s="494">
        <f t="shared" si="53"/>
        <v>0</v>
      </c>
      <c r="AD41" s="494">
        <v>0</v>
      </c>
      <c r="AE41" s="494">
        <v>0</v>
      </c>
      <c r="AF41" s="494">
        <v>0</v>
      </c>
      <c r="AG41" s="494">
        <v>0</v>
      </c>
      <c r="AH41" s="494">
        <f t="shared" si="54"/>
        <v>0</v>
      </c>
      <c r="AI41" s="494"/>
      <c r="AJ41" s="494"/>
      <c r="AK41" s="494"/>
      <c r="AL41" s="494"/>
      <c r="AM41" s="494"/>
      <c r="AN41" s="494">
        <f t="shared" si="56"/>
        <v>0</v>
      </c>
    </row>
    <row r="42" spans="1:40" ht="31.5">
      <c r="A42" s="502" t="s">
        <v>635</v>
      </c>
      <c r="B42" s="503">
        <v>7368</v>
      </c>
      <c r="C42" s="502" t="s">
        <v>90</v>
      </c>
      <c r="D42" s="73" t="s">
        <v>636</v>
      </c>
      <c r="E42" s="498"/>
      <c r="F42" s="498"/>
      <c r="G42" s="498"/>
      <c r="H42" s="498"/>
      <c r="I42" s="498"/>
      <c r="J42" s="498">
        <f t="shared" si="9"/>
        <v>386546</v>
      </c>
      <c r="K42" s="498">
        <f t="shared" si="10"/>
        <v>386546</v>
      </c>
      <c r="L42" s="498"/>
      <c r="M42" s="498"/>
      <c r="N42" s="498"/>
      <c r="O42" s="498">
        <v>386546</v>
      </c>
      <c r="P42" s="498">
        <f t="shared" si="11"/>
        <v>386546</v>
      </c>
      <c r="Q42" s="492"/>
      <c r="R42" s="499"/>
      <c r="S42" s="499"/>
      <c r="T42" s="499"/>
      <c r="U42" s="499"/>
      <c r="V42" s="492"/>
      <c r="W42" s="499"/>
      <c r="X42" s="499"/>
      <c r="Y42" s="499"/>
      <c r="Z42" s="499"/>
      <c r="AA42" s="499"/>
      <c r="AB42" s="492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</row>
    <row r="43" spans="1:40" ht="45.75" customHeight="1">
      <c r="A43" s="502" t="s">
        <v>570</v>
      </c>
      <c r="B43" s="503">
        <v>7380</v>
      </c>
      <c r="C43" s="502" t="s">
        <v>90</v>
      </c>
      <c r="D43" s="73" t="s">
        <v>571</v>
      </c>
      <c r="E43" s="498"/>
      <c r="F43" s="498"/>
      <c r="G43" s="498"/>
      <c r="H43" s="498"/>
      <c r="I43" s="498"/>
      <c r="J43" s="498">
        <f t="shared" si="9"/>
        <v>700000</v>
      </c>
      <c r="K43" s="498">
        <f t="shared" si="10"/>
        <v>700000</v>
      </c>
      <c r="L43" s="498"/>
      <c r="M43" s="498"/>
      <c r="N43" s="498"/>
      <c r="O43" s="498">
        <v>700000</v>
      </c>
      <c r="P43" s="498">
        <f t="shared" si="11"/>
        <v>700000</v>
      </c>
      <c r="Q43" s="492"/>
      <c r="R43" s="499"/>
      <c r="S43" s="499"/>
      <c r="T43" s="499"/>
      <c r="U43" s="499"/>
      <c r="V43" s="492"/>
      <c r="W43" s="499"/>
      <c r="X43" s="499"/>
      <c r="Y43" s="499"/>
      <c r="Z43" s="499"/>
      <c r="AA43" s="499"/>
      <c r="AB43" s="492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</row>
    <row r="44" spans="1:40" ht="47.25">
      <c r="A44" s="497" t="s">
        <v>77</v>
      </c>
      <c r="B44" s="497" t="s">
        <v>78</v>
      </c>
      <c r="C44" s="497" t="s">
        <v>79</v>
      </c>
      <c r="D44" s="73" t="s">
        <v>80</v>
      </c>
      <c r="E44" s="498">
        <f t="shared" si="8"/>
        <v>5115500</v>
      </c>
      <c r="F44" s="498">
        <v>5115500</v>
      </c>
      <c r="G44" s="498">
        <v>0</v>
      </c>
      <c r="H44" s="498">
        <v>0</v>
      </c>
      <c r="I44" s="498">
        <v>0</v>
      </c>
      <c r="J44" s="498">
        <f t="shared" si="9"/>
        <v>9881500</v>
      </c>
      <c r="K44" s="498">
        <f t="shared" si="10"/>
        <v>9881500</v>
      </c>
      <c r="L44" s="498">
        <v>0</v>
      </c>
      <c r="M44" s="498">
        <v>0</v>
      </c>
      <c r="N44" s="498">
        <v>0</v>
      </c>
      <c r="O44" s="498">
        <v>9881500</v>
      </c>
      <c r="P44" s="498">
        <f t="shared" si="11"/>
        <v>14997000</v>
      </c>
      <c r="Q44" s="492">
        <f t="shared" si="49"/>
        <v>5115500</v>
      </c>
      <c r="R44" s="499">
        <f>F44+AD44</f>
        <v>5115500</v>
      </c>
      <c r="S44" s="499">
        <v>0</v>
      </c>
      <c r="T44" s="499">
        <v>0</v>
      </c>
      <c r="U44" s="499">
        <v>0</v>
      </c>
      <c r="V44" s="492">
        <f t="shared" si="50"/>
        <v>9881500</v>
      </c>
      <c r="W44" s="499">
        <f t="shared" ref="W44:W51" si="57">AA44</f>
        <v>9881500</v>
      </c>
      <c r="X44" s="499">
        <v>0</v>
      </c>
      <c r="Y44" s="499">
        <v>0</v>
      </c>
      <c r="Z44" s="499">
        <v>0</v>
      </c>
      <c r="AA44" s="499">
        <f>O44+AM44</f>
        <v>9881500</v>
      </c>
      <c r="AB44" s="492">
        <f t="shared" si="52"/>
        <v>14997000</v>
      </c>
      <c r="AC44" s="494">
        <f t="shared" si="53"/>
        <v>0</v>
      </c>
      <c r="AD44" s="494"/>
      <c r="AE44" s="494">
        <v>0</v>
      </c>
      <c r="AF44" s="494">
        <v>0</v>
      </c>
      <c r="AG44" s="494">
        <v>0</v>
      </c>
      <c r="AH44" s="494">
        <f t="shared" si="54"/>
        <v>0</v>
      </c>
      <c r="AI44" s="494">
        <f t="shared" ref="AI44:AI51" si="58">AM44</f>
        <v>0</v>
      </c>
      <c r="AJ44" s="494">
        <v>0</v>
      </c>
      <c r="AK44" s="494">
        <v>0</v>
      </c>
      <c r="AL44" s="494">
        <v>0</v>
      </c>
      <c r="AM44" s="494"/>
      <c r="AN44" s="494">
        <f t="shared" si="56"/>
        <v>0</v>
      </c>
    </row>
    <row r="45" spans="1:40" ht="31.5">
      <c r="A45" s="497" t="s">
        <v>81</v>
      </c>
      <c r="B45" s="497" t="s">
        <v>82</v>
      </c>
      <c r="C45" s="497" t="s">
        <v>83</v>
      </c>
      <c r="D45" s="73" t="s">
        <v>84</v>
      </c>
      <c r="E45" s="498">
        <f t="shared" si="8"/>
        <v>200000</v>
      </c>
      <c r="F45" s="498">
        <v>200000</v>
      </c>
      <c r="G45" s="498">
        <v>0</v>
      </c>
      <c r="H45" s="498">
        <v>0</v>
      </c>
      <c r="I45" s="498">
        <v>0</v>
      </c>
      <c r="J45" s="498">
        <f t="shared" si="9"/>
        <v>0</v>
      </c>
      <c r="K45" s="498">
        <f t="shared" si="10"/>
        <v>0</v>
      </c>
      <c r="L45" s="498">
        <v>0</v>
      </c>
      <c r="M45" s="498">
        <v>0</v>
      </c>
      <c r="N45" s="498">
        <v>0</v>
      </c>
      <c r="O45" s="498">
        <v>0</v>
      </c>
      <c r="P45" s="498">
        <f t="shared" si="11"/>
        <v>200000</v>
      </c>
      <c r="Q45" s="492">
        <f t="shared" si="49"/>
        <v>200000</v>
      </c>
      <c r="R45" s="499">
        <f t="shared" ref="R45:T59" si="59">F45+AD45</f>
        <v>200000</v>
      </c>
      <c r="S45" s="499">
        <v>0</v>
      </c>
      <c r="T45" s="499">
        <v>0</v>
      </c>
      <c r="U45" s="499">
        <v>0</v>
      </c>
      <c r="V45" s="492">
        <f t="shared" si="50"/>
        <v>0</v>
      </c>
      <c r="W45" s="499">
        <f t="shared" si="57"/>
        <v>0</v>
      </c>
      <c r="X45" s="499">
        <v>0</v>
      </c>
      <c r="Y45" s="499">
        <v>0</v>
      </c>
      <c r="Z45" s="499">
        <v>0</v>
      </c>
      <c r="AA45" s="499"/>
      <c r="AB45" s="492">
        <f t="shared" si="52"/>
        <v>200000</v>
      </c>
      <c r="AC45" s="494">
        <f t="shared" si="53"/>
        <v>0</v>
      </c>
      <c r="AD45" s="494"/>
      <c r="AE45" s="494">
        <v>0</v>
      </c>
      <c r="AF45" s="494">
        <v>0</v>
      </c>
      <c r="AG45" s="494">
        <v>0</v>
      </c>
      <c r="AH45" s="494">
        <f t="shared" si="54"/>
        <v>0</v>
      </c>
      <c r="AI45" s="494">
        <f t="shared" si="58"/>
        <v>0</v>
      </c>
      <c r="AJ45" s="494">
        <v>0</v>
      </c>
      <c r="AK45" s="494">
        <v>0</v>
      </c>
      <c r="AL45" s="494">
        <v>0</v>
      </c>
      <c r="AM45" s="494"/>
      <c r="AN45" s="494">
        <f t="shared" si="56"/>
        <v>0</v>
      </c>
    </row>
    <row r="46" spans="1:40" ht="31.5">
      <c r="A46" s="497" t="s">
        <v>85</v>
      </c>
      <c r="B46" s="497" t="s">
        <v>86</v>
      </c>
      <c r="C46" s="497" t="s">
        <v>83</v>
      </c>
      <c r="D46" s="73" t="s">
        <v>87</v>
      </c>
      <c r="E46" s="498">
        <f t="shared" si="8"/>
        <v>209000</v>
      </c>
      <c r="F46" s="498">
        <v>209000</v>
      </c>
      <c r="G46" s="498">
        <v>0</v>
      </c>
      <c r="H46" s="498">
        <v>0</v>
      </c>
      <c r="I46" s="498">
        <v>0</v>
      </c>
      <c r="J46" s="498">
        <f t="shared" si="9"/>
        <v>0</v>
      </c>
      <c r="K46" s="498">
        <f t="shared" si="10"/>
        <v>0</v>
      </c>
      <c r="L46" s="498">
        <v>0</v>
      </c>
      <c r="M46" s="498">
        <v>0</v>
      </c>
      <c r="N46" s="498">
        <v>0</v>
      </c>
      <c r="O46" s="498">
        <v>0</v>
      </c>
      <c r="P46" s="498">
        <f t="shared" si="11"/>
        <v>209000</v>
      </c>
      <c r="Q46" s="492">
        <f t="shared" si="49"/>
        <v>209000</v>
      </c>
      <c r="R46" s="499">
        <f t="shared" si="59"/>
        <v>209000</v>
      </c>
      <c r="S46" s="499">
        <v>0</v>
      </c>
      <c r="T46" s="499">
        <v>0</v>
      </c>
      <c r="U46" s="499">
        <v>0</v>
      </c>
      <c r="V46" s="492">
        <f t="shared" si="50"/>
        <v>0</v>
      </c>
      <c r="W46" s="499">
        <f t="shared" si="57"/>
        <v>0</v>
      </c>
      <c r="X46" s="499">
        <v>0</v>
      </c>
      <c r="Y46" s="499">
        <v>0</v>
      </c>
      <c r="Z46" s="499">
        <v>0</v>
      </c>
      <c r="AA46" s="499"/>
      <c r="AB46" s="492">
        <f t="shared" si="52"/>
        <v>209000</v>
      </c>
      <c r="AC46" s="494">
        <f t="shared" si="53"/>
        <v>0</v>
      </c>
      <c r="AD46" s="494"/>
      <c r="AE46" s="494">
        <v>0</v>
      </c>
      <c r="AF46" s="494">
        <v>0</v>
      </c>
      <c r="AG46" s="494">
        <v>0</v>
      </c>
      <c r="AH46" s="494">
        <f t="shared" si="54"/>
        <v>0</v>
      </c>
      <c r="AI46" s="494">
        <f t="shared" si="58"/>
        <v>0</v>
      </c>
      <c r="AJ46" s="494">
        <v>0</v>
      </c>
      <c r="AK46" s="494">
        <v>0</v>
      </c>
      <c r="AL46" s="494">
        <v>0</v>
      </c>
      <c r="AM46" s="494"/>
      <c r="AN46" s="494">
        <f t="shared" si="56"/>
        <v>0</v>
      </c>
    </row>
    <row r="47" spans="1:40" ht="15.75">
      <c r="A47" s="515" t="s">
        <v>634</v>
      </c>
      <c r="B47" s="503">
        <v>7640</v>
      </c>
      <c r="C47" s="502" t="s">
        <v>83</v>
      </c>
      <c r="D47" s="73" t="s">
        <v>632</v>
      </c>
      <c r="E47" s="498"/>
      <c r="F47" s="498"/>
      <c r="G47" s="498"/>
      <c r="H47" s="498"/>
      <c r="I47" s="498"/>
      <c r="J47" s="498">
        <f t="shared" si="9"/>
        <v>386600</v>
      </c>
      <c r="K47" s="498">
        <f t="shared" si="10"/>
        <v>386600</v>
      </c>
      <c r="L47" s="498"/>
      <c r="M47" s="498"/>
      <c r="N47" s="498"/>
      <c r="O47" s="498">
        <v>386600</v>
      </c>
      <c r="P47" s="498">
        <f t="shared" si="11"/>
        <v>386600</v>
      </c>
      <c r="Q47" s="492"/>
      <c r="R47" s="499"/>
      <c r="S47" s="499"/>
      <c r="T47" s="499"/>
      <c r="U47" s="499"/>
      <c r="V47" s="492"/>
      <c r="W47" s="499"/>
      <c r="X47" s="499"/>
      <c r="Y47" s="499"/>
      <c r="Z47" s="499"/>
      <c r="AA47" s="499"/>
      <c r="AB47" s="492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</row>
    <row r="48" spans="1:40" ht="31.15" customHeight="1">
      <c r="A48" s="497" t="s">
        <v>88</v>
      </c>
      <c r="B48" s="497" t="s">
        <v>89</v>
      </c>
      <c r="C48" s="497" t="s">
        <v>90</v>
      </c>
      <c r="D48" s="73" t="s">
        <v>91</v>
      </c>
      <c r="E48" s="498">
        <f t="shared" si="8"/>
        <v>0</v>
      </c>
      <c r="F48" s="498">
        <v>0</v>
      </c>
      <c r="G48" s="498">
        <v>0</v>
      </c>
      <c r="H48" s="498">
        <v>0</v>
      </c>
      <c r="I48" s="498">
        <v>0</v>
      </c>
      <c r="J48" s="498">
        <f t="shared" si="9"/>
        <v>49800</v>
      </c>
      <c r="K48" s="498">
        <f t="shared" si="10"/>
        <v>49800</v>
      </c>
      <c r="L48" s="498">
        <v>0</v>
      </c>
      <c r="M48" s="498">
        <v>0</v>
      </c>
      <c r="N48" s="498">
        <v>0</v>
      </c>
      <c r="O48" s="498">
        <v>49800</v>
      </c>
      <c r="P48" s="498">
        <f t="shared" si="11"/>
        <v>49800</v>
      </c>
      <c r="Q48" s="492">
        <f t="shared" si="49"/>
        <v>0</v>
      </c>
      <c r="R48" s="499">
        <f t="shared" si="59"/>
        <v>0</v>
      </c>
      <c r="S48" s="499">
        <v>0</v>
      </c>
      <c r="T48" s="499">
        <v>0</v>
      </c>
      <c r="U48" s="499">
        <v>0</v>
      </c>
      <c r="V48" s="492">
        <f t="shared" si="50"/>
        <v>49800</v>
      </c>
      <c r="W48" s="499">
        <f t="shared" si="57"/>
        <v>49800</v>
      </c>
      <c r="X48" s="499">
        <v>0</v>
      </c>
      <c r="Y48" s="499">
        <v>0</v>
      </c>
      <c r="Z48" s="499">
        <v>0</v>
      </c>
      <c r="AA48" s="499">
        <f>O48+AM48</f>
        <v>49800</v>
      </c>
      <c r="AB48" s="492">
        <f t="shared" si="52"/>
        <v>49800</v>
      </c>
      <c r="AC48" s="494">
        <f t="shared" si="53"/>
        <v>0</v>
      </c>
      <c r="AD48" s="494"/>
      <c r="AE48" s="494">
        <v>0</v>
      </c>
      <c r="AF48" s="494">
        <v>0</v>
      </c>
      <c r="AG48" s="494">
        <v>0</v>
      </c>
      <c r="AH48" s="494">
        <f t="shared" si="54"/>
        <v>0</v>
      </c>
      <c r="AI48" s="494">
        <f t="shared" si="58"/>
        <v>0</v>
      </c>
      <c r="AJ48" s="494">
        <v>0</v>
      </c>
      <c r="AK48" s="494">
        <v>0</v>
      </c>
      <c r="AL48" s="494">
        <v>0</v>
      </c>
      <c r="AM48" s="494"/>
      <c r="AN48" s="494">
        <f t="shared" si="56"/>
        <v>0</v>
      </c>
    </row>
    <row r="49" spans="1:40" ht="31.15" customHeight="1">
      <c r="A49" s="502" t="s">
        <v>611</v>
      </c>
      <c r="B49" s="503">
        <v>7670</v>
      </c>
      <c r="C49" s="502" t="s">
        <v>90</v>
      </c>
      <c r="D49" s="73" t="s">
        <v>610</v>
      </c>
      <c r="E49" s="498">
        <f t="shared" si="8"/>
        <v>0</v>
      </c>
      <c r="F49" s="498"/>
      <c r="G49" s="498"/>
      <c r="H49" s="498"/>
      <c r="I49" s="498"/>
      <c r="J49" s="498">
        <f t="shared" si="9"/>
        <v>8839600</v>
      </c>
      <c r="K49" s="498">
        <f t="shared" si="10"/>
        <v>8839600</v>
      </c>
      <c r="L49" s="498"/>
      <c r="M49" s="498"/>
      <c r="N49" s="498"/>
      <c r="O49" s="498">
        <v>8839600</v>
      </c>
      <c r="P49" s="498">
        <f t="shared" si="11"/>
        <v>8839600</v>
      </c>
      <c r="Q49" s="492"/>
      <c r="R49" s="499"/>
      <c r="S49" s="499"/>
      <c r="T49" s="499"/>
      <c r="U49" s="499"/>
      <c r="V49" s="492"/>
      <c r="W49" s="499"/>
      <c r="X49" s="499"/>
      <c r="Y49" s="499"/>
      <c r="Z49" s="499"/>
      <c r="AA49" s="499"/>
      <c r="AB49" s="492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</row>
    <row r="50" spans="1:40" ht="31.5">
      <c r="A50" s="497" t="s">
        <v>92</v>
      </c>
      <c r="B50" s="497" t="s">
        <v>93</v>
      </c>
      <c r="C50" s="497" t="s">
        <v>90</v>
      </c>
      <c r="D50" s="73" t="s">
        <v>94</v>
      </c>
      <c r="E50" s="498">
        <f t="shared" si="8"/>
        <v>200000</v>
      </c>
      <c r="F50" s="498">
        <v>200000</v>
      </c>
      <c r="G50" s="498">
        <v>0</v>
      </c>
      <c r="H50" s="498">
        <v>0</v>
      </c>
      <c r="I50" s="498">
        <v>0</v>
      </c>
      <c r="J50" s="498">
        <f t="shared" si="9"/>
        <v>0</v>
      </c>
      <c r="K50" s="498">
        <f t="shared" si="10"/>
        <v>0</v>
      </c>
      <c r="L50" s="498">
        <v>0</v>
      </c>
      <c r="M50" s="498">
        <v>0</v>
      </c>
      <c r="N50" s="498">
        <v>0</v>
      </c>
      <c r="O50" s="498">
        <v>0</v>
      </c>
      <c r="P50" s="498">
        <f t="shared" si="11"/>
        <v>200000</v>
      </c>
      <c r="Q50" s="492">
        <f t="shared" si="49"/>
        <v>200000</v>
      </c>
      <c r="R50" s="499">
        <f t="shared" si="59"/>
        <v>200000</v>
      </c>
      <c r="S50" s="499">
        <v>0</v>
      </c>
      <c r="T50" s="499">
        <v>0</v>
      </c>
      <c r="U50" s="499">
        <v>0</v>
      </c>
      <c r="V50" s="492">
        <f t="shared" si="50"/>
        <v>0</v>
      </c>
      <c r="W50" s="499">
        <f t="shared" si="57"/>
        <v>0</v>
      </c>
      <c r="X50" s="499">
        <v>0</v>
      </c>
      <c r="Y50" s="499">
        <v>0</v>
      </c>
      <c r="Z50" s="499">
        <v>0</v>
      </c>
      <c r="AA50" s="499"/>
      <c r="AB50" s="492">
        <f t="shared" si="52"/>
        <v>200000</v>
      </c>
      <c r="AC50" s="494">
        <f t="shared" si="53"/>
        <v>0</v>
      </c>
      <c r="AD50" s="494"/>
      <c r="AE50" s="494">
        <v>0</v>
      </c>
      <c r="AF50" s="494">
        <v>0</v>
      </c>
      <c r="AG50" s="494">
        <v>0</v>
      </c>
      <c r="AH50" s="494">
        <f t="shared" si="54"/>
        <v>0</v>
      </c>
      <c r="AI50" s="494">
        <f t="shared" si="58"/>
        <v>0</v>
      </c>
      <c r="AJ50" s="494">
        <v>0</v>
      </c>
      <c r="AK50" s="494">
        <v>0</v>
      </c>
      <c r="AL50" s="494">
        <v>0</v>
      </c>
      <c r="AM50" s="494">
        <v>0</v>
      </c>
      <c r="AN50" s="494">
        <f t="shared" si="56"/>
        <v>0</v>
      </c>
    </row>
    <row r="51" spans="1:40" ht="31.5">
      <c r="A51" s="497" t="s">
        <v>95</v>
      </c>
      <c r="B51" s="497" t="s">
        <v>96</v>
      </c>
      <c r="C51" s="497" t="s">
        <v>90</v>
      </c>
      <c r="D51" s="73" t="s">
        <v>97</v>
      </c>
      <c r="E51" s="498">
        <f t="shared" si="8"/>
        <v>49500</v>
      </c>
      <c r="F51" s="498">
        <v>49500</v>
      </c>
      <c r="G51" s="498">
        <v>0</v>
      </c>
      <c r="H51" s="498">
        <v>0</v>
      </c>
      <c r="I51" s="498">
        <v>0</v>
      </c>
      <c r="J51" s="498">
        <f t="shared" si="9"/>
        <v>0</v>
      </c>
      <c r="K51" s="498">
        <f t="shared" si="10"/>
        <v>0</v>
      </c>
      <c r="L51" s="498">
        <v>0</v>
      </c>
      <c r="M51" s="498">
        <v>0</v>
      </c>
      <c r="N51" s="498">
        <v>0</v>
      </c>
      <c r="O51" s="498">
        <v>0</v>
      </c>
      <c r="P51" s="498">
        <f t="shared" si="11"/>
        <v>49500</v>
      </c>
      <c r="Q51" s="492">
        <f t="shared" si="49"/>
        <v>49500</v>
      </c>
      <c r="R51" s="499">
        <f t="shared" si="59"/>
        <v>49500</v>
      </c>
      <c r="S51" s="499">
        <v>0</v>
      </c>
      <c r="T51" s="499">
        <v>0</v>
      </c>
      <c r="U51" s="499">
        <v>0</v>
      </c>
      <c r="V51" s="492">
        <f t="shared" si="50"/>
        <v>0</v>
      </c>
      <c r="W51" s="499">
        <f t="shared" si="57"/>
        <v>0</v>
      </c>
      <c r="X51" s="499">
        <v>0</v>
      </c>
      <c r="Y51" s="499">
        <v>0</v>
      </c>
      <c r="Z51" s="499">
        <v>0</v>
      </c>
      <c r="AA51" s="499">
        <v>0</v>
      </c>
      <c r="AB51" s="492">
        <f t="shared" si="52"/>
        <v>49500</v>
      </c>
      <c r="AC51" s="494">
        <f t="shared" si="53"/>
        <v>0</v>
      </c>
      <c r="AD51" s="494"/>
      <c r="AE51" s="494">
        <v>0</v>
      </c>
      <c r="AF51" s="494">
        <v>0</v>
      </c>
      <c r="AG51" s="494">
        <v>0</v>
      </c>
      <c r="AH51" s="494">
        <f t="shared" si="54"/>
        <v>0</v>
      </c>
      <c r="AI51" s="494">
        <f t="shared" si="58"/>
        <v>0</v>
      </c>
      <c r="AJ51" s="494">
        <v>0</v>
      </c>
      <c r="AK51" s="494">
        <v>0</v>
      </c>
      <c r="AL51" s="494">
        <v>0</v>
      </c>
      <c r="AM51" s="494">
        <v>0</v>
      </c>
      <c r="AN51" s="494">
        <f t="shared" si="56"/>
        <v>0</v>
      </c>
    </row>
    <row r="52" spans="1:40" s="514" customFormat="1" ht="15.75">
      <c r="A52" s="489" t="s">
        <v>480</v>
      </c>
      <c r="B52" s="489" t="s">
        <v>481</v>
      </c>
      <c r="C52" s="489"/>
      <c r="D52" s="490" t="s">
        <v>482</v>
      </c>
      <c r="E52" s="491">
        <f>E53+E54+E57+E58+E59+E60+E55+E56</f>
        <v>3251295</v>
      </c>
      <c r="F52" s="491">
        <f t="shared" ref="F52:P52" si="60">F53+F54+F57+F58+F59+F60+F55+F56</f>
        <v>3251295</v>
      </c>
      <c r="G52" s="491">
        <f t="shared" si="60"/>
        <v>797500</v>
      </c>
      <c r="H52" s="491">
        <f t="shared" si="60"/>
        <v>68900</v>
      </c>
      <c r="I52" s="491">
        <f t="shared" si="60"/>
        <v>0</v>
      </c>
      <c r="J52" s="491">
        <f t="shared" si="60"/>
        <v>785000</v>
      </c>
      <c r="K52" s="491">
        <f t="shared" si="60"/>
        <v>97000</v>
      </c>
      <c r="L52" s="491">
        <f t="shared" si="60"/>
        <v>688000</v>
      </c>
      <c r="M52" s="491">
        <f t="shared" si="60"/>
        <v>0</v>
      </c>
      <c r="N52" s="491">
        <f t="shared" si="60"/>
        <v>0</v>
      </c>
      <c r="O52" s="491">
        <f t="shared" si="60"/>
        <v>97000</v>
      </c>
      <c r="P52" s="491">
        <f t="shared" si="60"/>
        <v>4036295</v>
      </c>
      <c r="Q52" s="493">
        <f>Q53+Q54+Q57+Q58+Q59+Q60</f>
        <v>3135695</v>
      </c>
      <c r="R52" s="493">
        <f t="shared" ref="R52:AB52" si="61">R53+R54+R57+R58+R59+R60</f>
        <v>3135695</v>
      </c>
      <c r="S52" s="493">
        <f t="shared" si="61"/>
        <v>797500</v>
      </c>
      <c r="T52" s="493">
        <f t="shared" si="61"/>
        <v>34400</v>
      </c>
      <c r="U52" s="493">
        <f t="shared" si="61"/>
        <v>0</v>
      </c>
      <c r="V52" s="493">
        <f t="shared" si="61"/>
        <v>0</v>
      </c>
      <c r="W52" s="493">
        <f t="shared" si="61"/>
        <v>0</v>
      </c>
      <c r="X52" s="493">
        <f t="shared" si="61"/>
        <v>0</v>
      </c>
      <c r="Y52" s="493">
        <f t="shared" si="61"/>
        <v>0</v>
      </c>
      <c r="Z52" s="493">
        <f t="shared" si="61"/>
        <v>0</v>
      </c>
      <c r="AA52" s="493">
        <f t="shared" si="61"/>
        <v>0</v>
      </c>
      <c r="AB52" s="493">
        <f t="shared" si="61"/>
        <v>3135695</v>
      </c>
      <c r="AC52" s="495">
        <f>AC53+AC54+AC57+AC58+AC59+AC60</f>
        <v>0</v>
      </c>
      <c r="AD52" s="495">
        <f t="shared" ref="AD52:AN52" si="62">AD53+AD54+AD57+AD58+AD59+AD60</f>
        <v>0</v>
      </c>
      <c r="AE52" s="495">
        <f t="shared" si="62"/>
        <v>0</v>
      </c>
      <c r="AF52" s="495">
        <f t="shared" si="62"/>
        <v>0</v>
      </c>
      <c r="AG52" s="495">
        <f t="shared" si="62"/>
        <v>0</v>
      </c>
      <c r="AH52" s="495">
        <f t="shared" si="62"/>
        <v>0</v>
      </c>
      <c r="AI52" s="495">
        <f t="shared" si="62"/>
        <v>0</v>
      </c>
      <c r="AJ52" s="495">
        <f t="shared" si="62"/>
        <v>0</v>
      </c>
      <c r="AK52" s="495">
        <f t="shared" si="62"/>
        <v>0</v>
      </c>
      <c r="AL52" s="495">
        <f t="shared" si="62"/>
        <v>0</v>
      </c>
      <c r="AM52" s="495">
        <f t="shared" si="62"/>
        <v>0</v>
      </c>
      <c r="AN52" s="495">
        <f t="shared" si="62"/>
        <v>0</v>
      </c>
    </row>
    <row r="53" spans="1:40" ht="47.25">
      <c r="A53" s="497" t="s">
        <v>98</v>
      </c>
      <c r="B53" s="497" t="s">
        <v>99</v>
      </c>
      <c r="C53" s="497" t="s">
        <v>100</v>
      </c>
      <c r="D53" s="73" t="s">
        <v>101</v>
      </c>
      <c r="E53" s="498">
        <f t="shared" si="8"/>
        <v>809758</v>
      </c>
      <c r="F53" s="498">
        <v>809758</v>
      </c>
      <c r="G53" s="498">
        <v>0</v>
      </c>
      <c r="H53" s="498">
        <v>0</v>
      </c>
      <c r="I53" s="498">
        <v>0</v>
      </c>
      <c r="J53" s="498">
        <f t="shared" si="9"/>
        <v>37000</v>
      </c>
      <c r="K53" s="498">
        <f t="shared" si="10"/>
        <v>37000</v>
      </c>
      <c r="L53" s="498">
        <v>0</v>
      </c>
      <c r="M53" s="498">
        <v>0</v>
      </c>
      <c r="N53" s="498">
        <v>0</v>
      </c>
      <c r="O53" s="498">
        <v>37000</v>
      </c>
      <c r="P53" s="498">
        <f t="shared" si="11"/>
        <v>846758</v>
      </c>
      <c r="Q53" s="492">
        <f t="shared" ref="Q53:Q60" si="63">R53+U53</f>
        <v>809758</v>
      </c>
      <c r="R53" s="499">
        <f t="shared" si="59"/>
        <v>809758</v>
      </c>
      <c r="S53" s="499">
        <f t="shared" si="59"/>
        <v>0</v>
      </c>
      <c r="T53" s="499">
        <f t="shared" si="59"/>
        <v>0</v>
      </c>
      <c r="U53" s="499">
        <v>0</v>
      </c>
      <c r="V53" s="492">
        <f t="shared" ref="V53:V60" si="64">X53+AA53</f>
        <v>0</v>
      </c>
      <c r="W53" s="499">
        <f t="shared" ref="W53:W54" si="65">AA53</f>
        <v>0</v>
      </c>
      <c r="X53" s="499">
        <v>0</v>
      </c>
      <c r="Y53" s="499">
        <v>0</v>
      </c>
      <c r="Z53" s="499">
        <v>0</v>
      </c>
      <c r="AA53" s="499">
        <v>0</v>
      </c>
      <c r="AB53" s="492">
        <f t="shared" ref="AB53:AB60" si="66">Q53+V53</f>
        <v>809758</v>
      </c>
      <c r="AC53" s="494">
        <f t="shared" ref="AC53:AC60" si="67">AD53+AG53</f>
        <v>0</v>
      </c>
      <c r="AD53" s="494"/>
      <c r="AE53" s="494"/>
      <c r="AF53" s="494"/>
      <c r="AG53" s="494">
        <v>0</v>
      </c>
      <c r="AH53" s="494">
        <f t="shared" ref="AH53:AH60" si="68">AJ53+AM53</f>
        <v>0</v>
      </c>
      <c r="AI53" s="494">
        <f t="shared" ref="AI53:AI54" si="69">AM53</f>
        <v>0</v>
      </c>
      <c r="AJ53" s="494">
        <v>0</v>
      </c>
      <c r="AK53" s="494">
        <v>0</v>
      </c>
      <c r="AL53" s="494">
        <v>0</v>
      </c>
      <c r="AM53" s="494">
        <v>0</v>
      </c>
      <c r="AN53" s="494">
        <f t="shared" ref="AN53:AN60" si="70">AC53+AH53</f>
        <v>0</v>
      </c>
    </row>
    <row r="54" spans="1:40" ht="31.5">
      <c r="A54" s="497" t="s">
        <v>102</v>
      </c>
      <c r="B54" s="497" t="s">
        <v>103</v>
      </c>
      <c r="C54" s="497" t="s">
        <v>100</v>
      </c>
      <c r="D54" s="73" t="s">
        <v>572</v>
      </c>
      <c r="E54" s="498">
        <f t="shared" si="8"/>
        <v>1045000</v>
      </c>
      <c r="F54" s="498">
        <v>1045000</v>
      </c>
      <c r="G54" s="498">
        <v>797500</v>
      </c>
      <c r="H54" s="498">
        <v>34400</v>
      </c>
      <c r="I54" s="498">
        <v>0</v>
      </c>
      <c r="J54" s="498">
        <f t="shared" si="9"/>
        <v>60000</v>
      </c>
      <c r="K54" s="498">
        <f t="shared" si="10"/>
        <v>60000</v>
      </c>
      <c r="L54" s="498">
        <v>0</v>
      </c>
      <c r="M54" s="498">
        <v>0</v>
      </c>
      <c r="N54" s="498">
        <v>0</v>
      </c>
      <c r="O54" s="498">
        <v>60000</v>
      </c>
      <c r="P54" s="498">
        <f t="shared" si="11"/>
        <v>1105000</v>
      </c>
      <c r="Q54" s="492">
        <f t="shared" si="63"/>
        <v>1045000</v>
      </c>
      <c r="R54" s="499">
        <f t="shared" si="59"/>
        <v>1045000</v>
      </c>
      <c r="S54" s="499">
        <f t="shared" si="59"/>
        <v>797500</v>
      </c>
      <c r="T54" s="499">
        <f t="shared" si="59"/>
        <v>34400</v>
      </c>
      <c r="U54" s="499">
        <v>0</v>
      </c>
      <c r="V54" s="492">
        <f t="shared" si="64"/>
        <v>0</v>
      </c>
      <c r="W54" s="499">
        <f t="shared" si="65"/>
        <v>0</v>
      </c>
      <c r="X54" s="499">
        <v>0</v>
      </c>
      <c r="Y54" s="499">
        <v>0</v>
      </c>
      <c r="Z54" s="499">
        <v>0</v>
      </c>
      <c r="AA54" s="499">
        <v>0</v>
      </c>
      <c r="AB54" s="492">
        <f t="shared" si="66"/>
        <v>1045000</v>
      </c>
      <c r="AC54" s="494">
        <f t="shared" si="67"/>
        <v>0</v>
      </c>
      <c r="AD54" s="494"/>
      <c r="AE54" s="494"/>
      <c r="AF54" s="494"/>
      <c r="AG54" s="494">
        <v>0</v>
      </c>
      <c r="AH54" s="494">
        <f t="shared" si="68"/>
        <v>0</v>
      </c>
      <c r="AI54" s="494">
        <f t="shared" si="69"/>
        <v>0</v>
      </c>
      <c r="AJ54" s="494">
        <v>0</v>
      </c>
      <c r="AK54" s="494">
        <v>0</v>
      </c>
      <c r="AL54" s="494">
        <v>0</v>
      </c>
      <c r="AM54" s="494">
        <v>0</v>
      </c>
      <c r="AN54" s="494">
        <f t="shared" si="70"/>
        <v>0</v>
      </c>
    </row>
    <row r="55" spans="1:40" ht="31.5">
      <c r="A55" s="502" t="s">
        <v>541</v>
      </c>
      <c r="B55" s="503">
        <v>8230</v>
      </c>
      <c r="C55" s="502" t="s">
        <v>100</v>
      </c>
      <c r="D55" s="73" t="s">
        <v>542</v>
      </c>
      <c r="E55" s="498">
        <f t="shared" si="8"/>
        <v>115600</v>
      </c>
      <c r="F55" s="498">
        <v>115600</v>
      </c>
      <c r="G55" s="498"/>
      <c r="H55" s="498"/>
      <c r="I55" s="498"/>
      <c r="J55" s="498">
        <f t="shared" si="9"/>
        <v>0</v>
      </c>
      <c r="K55" s="498">
        <f t="shared" si="10"/>
        <v>0</v>
      </c>
      <c r="L55" s="498"/>
      <c r="M55" s="498"/>
      <c r="N55" s="498"/>
      <c r="O55" s="498"/>
      <c r="P55" s="498">
        <f t="shared" si="11"/>
        <v>115600</v>
      </c>
      <c r="Q55" s="492"/>
      <c r="R55" s="499">
        <f t="shared" si="59"/>
        <v>115600</v>
      </c>
      <c r="S55" s="499"/>
      <c r="T55" s="499"/>
      <c r="U55" s="499"/>
      <c r="V55" s="492"/>
      <c r="W55" s="499"/>
      <c r="X55" s="499"/>
      <c r="Y55" s="499"/>
      <c r="Z55" s="499"/>
      <c r="AA55" s="499"/>
      <c r="AB55" s="492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</row>
    <row r="56" spans="1:40" ht="31.5">
      <c r="A56" s="502" t="s">
        <v>612</v>
      </c>
      <c r="B56" s="503">
        <v>8240</v>
      </c>
      <c r="C56" s="515" t="s">
        <v>562</v>
      </c>
      <c r="D56" s="73" t="s">
        <v>561</v>
      </c>
      <c r="E56" s="498">
        <f t="shared" si="8"/>
        <v>0</v>
      </c>
      <c r="F56" s="498"/>
      <c r="G56" s="498"/>
      <c r="H56" s="498"/>
      <c r="I56" s="498"/>
      <c r="J56" s="498">
        <f t="shared" si="9"/>
        <v>0</v>
      </c>
      <c r="K56" s="498">
        <f t="shared" si="10"/>
        <v>0</v>
      </c>
      <c r="L56" s="498"/>
      <c r="M56" s="498"/>
      <c r="N56" s="498"/>
      <c r="O56" s="498">
        <v>0</v>
      </c>
      <c r="P56" s="498">
        <f t="shared" si="11"/>
        <v>0</v>
      </c>
      <c r="Q56" s="492"/>
      <c r="R56" s="499"/>
      <c r="S56" s="499"/>
      <c r="T56" s="499"/>
      <c r="U56" s="499"/>
      <c r="V56" s="492"/>
      <c r="W56" s="499"/>
      <c r="X56" s="499"/>
      <c r="Y56" s="499"/>
      <c r="Z56" s="499"/>
      <c r="AA56" s="499"/>
      <c r="AB56" s="492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</row>
    <row r="57" spans="1:40" ht="31.5">
      <c r="A57" s="497" t="s">
        <v>105</v>
      </c>
      <c r="B57" s="497" t="s">
        <v>106</v>
      </c>
      <c r="C57" s="497" t="s">
        <v>107</v>
      </c>
      <c r="D57" s="73" t="s">
        <v>108</v>
      </c>
      <c r="E57" s="498">
        <f t="shared" si="8"/>
        <v>0</v>
      </c>
      <c r="F57" s="498"/>
      <c r="G57" s="498">
        <v>0</v>
      </c>
      <c r="H57" s="498">
        <v>0</v>
      </c>
      <c r="I57" s="498">
        <v>0</v>
      </c>
      <c r="J57" s="498">
        <f t="shared" si="9"/>
        <v>688000</v>
      </c>
      <c r="K57" s="498">
        <v>0</v>
      </c>
      <c r="L57" s="498">
        <v>688000</v>
      </c>
      <c r="M57" s="498">
        <v>0</v>
      </c>
      <c r="N57" s="498">
        <v>0</v>
      </c>
      <c r="O57" s="498"/>
      <c r="P57" s="498">
        <f t="shared" si="11"/>
        <v>688000</v>
      </c>
      <c r="Q57" s="492">
        <f t="shared" si="63"/>
        <v>0</v>
      </c>
      <c r="R57" s="499">
        <f t="shared" si="59"/>
        <v>0</v>
      </c>
      <c r="S57" s="499">
        <f t="shared" si="59"/>
        <v>0</v>
      </c>
      <c r="T57" s="499">
        <f t="shared" si="59"/>
        <v>0</v>
      </c>
      <c r="U57" s="499">
        <v>0</v>
      </c>
      <c r="V57" s="492">
        <f t="shared" si="64"/>
        <v>0</v>
      </c>
      <c r="W57" s="499">
        <v>0</v>
      </c>
      <c r="X57" s="499">
        <v>0</v>
      </c>
      <c r="Y57" s="499">
        <v>0</v>
      </c>
      <c r="Z57" s="499">
        <v>0</v>
      </c>
      <c r="AA57" s="499">
        <f>O57+AM57</f>
        <v>0</v>
      </c>
      <c r="AB57" s="492">
        <f t="shared" si="66"/>
        <v>0</v>
      </c>
      <c r="AC57" s="494">
        <f t="shared" si="67"/>
        <v>0</v>
      </c>
      <c r="AD57" s="494"/>
      <c r="AE57" s="494"/>
      <c r="AF57" s="494"/>
      <c r="AG57" s="494">
        <v>0</v>
      </c>
      <c r="AH57" s="494">
        <f t="shared" si="68"/>
        <v>0</v>
      </c>
      <c r="AI57" s="494">
        <v>0</v>
      </c>
      <c r="AJ57" s="494">
        <v>0</v>
      </c>
      <c r="AK57" s="494">
        <v>0</v>
      </c>
      <c r="AL57" s="494">
        <v>0</v>
      </c>
      <c r="AM57" s="494"/>
      <c r="AN57" s="494">
        <f t="shared" si="70"/>
        <v>0</v>
      </c>
    </row>
    <row r="58" spans="1:40" ht="15.75">
      <c r="A58" s="497" t="s">
        <v>109</v>
      </c>
      <c r="B58" s="497" t="s">
        <v>110</v>
      </c>
      <c r="C58" s="497" t="s">
        <v>111</v>
      </c>
      <c r="D58" s="73" t="s">
        <v>112</v>
      </c>
      <c r="E58" s="498">
        <f t="shared" si="8"/>
        <v>280937</v>
      </c>
      <c r="F58" s="498">
        <v>280937</v>
      </c>
      <c r="G58" s="498">
        <v>0</v>
      </c>
      <c r="H58" s="498">
        <v>0</v>
      </c>
      <c r="I58" s="498">
        <v>0</v>
      </c>
      <c r="J58" s="498">
        <f t="shared" si="9"/>
        <v>0</v>
      </c>
      <c r="K58" s="498">
        <f>O58</f>
        <v>0</v>
      </c>
      <c r="L58" s="498">
        <v>0</v>
      </c>
      <c r="M58" s="498">
        <v>0</v>
      </c>
      <c r="N58" s="498">
        <v>0</v>
      </c>
      <c r="O58" s="498">
        <v>0</v>
      </c>
      <c r="P58" s="498">
        <f t="shared" si="11"/>
        <v>280937</v>
      </c>
      <c r="Q58" s="492">
        <f t="shared" si="63"/>
        <v>280937</v>
      </c>
      <c r="R58" s="499">
        <f t="shared" si="59"/>
        <v>280937</v>
      </c>
      <c r="S58" s="499">
        <f t="shared" si="59"/>
        <v>0</v>
      </c>
      <c r="T58" s="499">
        <f t="shared" si="59"/>
        <v>0</v>
      </c>
      <c r="U58" s="499">
        <v>0</v>
      </c>
      <c r="V58" s="492">
        <f t="shared" si="64"/>
        <v>0</v>
      </c>
      <c r="W58" s="499">
        <f>AA58</f>
        <v>0</v>
      </c>
      <c r="X58" s="499">
        <v>0</v>
      </c>
      <c r="Y58" s="499">
        <v>0</v>
      </c>
      <c r="Z58" s="499">
        <v>0</v>
      </c>
      <c r="AA58" s="499">
        <v>0</v>
      </c>
      <c r="AB58" s="492">
        <f t="shared" si="66"/>
        <v>280937</v>
      </c>
      <c r="AC58" s="494">
        <f t="shared" si="67"/>
        <v>0</v>
      </c>
      <c r="AD58" s="494"/>
      <c r="AE58" s="494">
        <v>0</v>
      </c>
      <c r="AF58" s="494">
        <v>0</v>
      </c>
      <c r="AG58" s="494">
        <v>0</v>
      </c>
      <c r="AH58" s="494">
        <f t="shared" si="68"/>
        <v>0</v>
      </c>
      <c r="AI58" s="494">
        <f>AM58</f>
        <v>0</v>
      </c>
      <c r="AJ58" s="494">
        <v>0</v>
      </c>
      <c r="AK58" s="494">
        <v>0</v>
      </c>
      <c r="AL58" s="494">
        <v>0</v>
      </c>
      <c r="AM58" s="494">
        <v>0</v>
      </c>
      <c r="AN58" s="494">
        <f t="shared" si="70"/>
        <v>0</v>
      </c>
    </row>
    <row r="59" spans="1:40" ht="36" customHeight="1">
      <c r="A59" s="502" t="s">
        <v>459</v>
      </c>
      <c r="B59" s="503">
        <v>8775</v>
      </c>
      <c r="C59" s="515" t="s">
        <v>180</v>
      </c>
      <c r="D59" s="73" t="s">
        <v>461</v>
      </c>
      <c r="E59" s="498">
        <f t="shared" si="8"/>
        <v>1000000</v>
      </c>
      <c r="F59" s="498">
        <v>1000000</v>
      </c>
      <c r="G59" s="498"/>
      <c r="H59" s="498">
        <v>34500</v>
      </c>
      <c r="I59" s="498"/>
      <c r="J59" s="498">
        <f t="shared" si="9"/>
        <v>0</v>
      </c>
      <c r="K59" s="498">
        <f t="shared" ref="K59:K60" si="71">O59</f>
        <v>0</v>
      </c>
      <c r="L59" s="498"/>
      <c r="M59" s="498"/>
      <c r="N59" s="498"/>
      <c r="O59" s="498"/>
      <c r="P59" s="498">
        <f t="shared" si="11"/>
        <v>1000000</v>
      </c>
      <c r="Q59" s="492">
        <f t="shared" si="63"/>
        <v>1000000</v>
      </c>
      <c r="R59" s="499">
        <f t="shared" si="59"/>
        <v>1000000</v>
      </c>
      <c r="S59" s="499"/>
      <c r="T59" s="499"/>
      <c r="U59" s="499"/>
      <c r="V59" s="492">
        <f t="shared" si="64"/>
        <v>0</v>
      </c>
      <c r="W59" s="499">
        <f t="shared" ref="W59:W60" si="72">AA59</f>
        <v>0</v>
      </c>
      <c r="X59" s="499"/>
      <c r="Y59" s="499"/>
      <c r="Z59" s="499"/>
      <c r="AA59" s="499"/>
      <c r="AB59" s="492">
        <f t="shared" si="66"/>
        <v>1000000</v>
      </c>
      <c r="AC59" s="494">
        <f t="shared" si="67"/>
        <v>0</v>
      </c>
      <c r="AD59" s="494"/>
      <c r="AE59" s="494"/>
      <c r="AF59" s="494"/>
      <c r="AG59" s="494"/>
      <c r="AH59" s="494">
        <f t="shared" si="68"/>
        <v>0</v>
      </c>
      <c r="AI59" s="494">
        <f t="shared" ref="AI59:AI60" si="73">AM59</f>
        <v>0</v>
      </c>
      <c r="AJ59" s="494"/>
      <c r="AK59" s="494"/>
      <c r="AL59" s="494"/>
      <c r="AM59" s="494"/>
      <c r="AN59" s="494">
        <f t="shared" si="70"/>
        <v>0</v>
      </c>
    </row>
    <row r="60" spans="1:40" ht="15.6" hidden="1" customHeight="1">
      <c r="A60" s="502" t="s">
        <v>384</v>
      </c>
      <c r="B60" s="503"/>
      <c r="C60" s="515"/>
      <c r="D60" s="73"/>
      <c r="E60" s="498">
        <f t="shared" si="8"/>
        <v>0</v>
      </c>
      <c r="F60" s="498"/>
      <c r="G60" s="498"/>
      <c r="H60" s="498"/>
      <c r="I60" s="498"/>
      <c r="J60" s="498">
        <f t="shared" si="9"/>
        <v>0</v>
      </c>
      <c r="K60" s="498">
        <f t="shared" si="71"/>
        <v>0</v>
      </c>
      <c r="L60" s="498"/>
      <c r="M60" s="498"/>
      <c r="N60" s="498"/>
      <c r="O60" s="498"/>
      <c r="P60" s="498">
        <f t="shared" si="11"/>
        <v>0</v>
      </c>
      <c r="Q60" s="492">
        <f t="shared" si="63"/>
        <v>0</v>
      </c>
      <c r="R60" s="499"/>
      <c r="S60" s="499"/>
      <c r="T60" s="499"/>
      <c r="U60" s="499"/>
      <c r="V60" s="492">
        <f t="shared" si="64"/>
        <v>0</v>
      </c>
      <c r="W60" s="499">
        <f t="shared" si="72"/>
        <v>0</v>
      </c>
      <c r="X60" s="499"/>
      <c r="Y60" s="499"/>
      <c r="Z60" s="499"/>
      <c r="AA60" s="499"/>
      <c r="AB60" s="492">
        <f t="shared" si="66"/>
        <v>0</v>
      </c>
      <c r="AC60" s="494">
        <f t="shared" si="67"/>
        <v>0</v>
      </c>
      <c r="AD60" s="494"/>
      <c r="AE60" s="494"/>
      <c r="AF60" s="494"/>
      <c r="AG60" s="494"/>
      <c r="AH60" s="494">
        <f t="shared" si="68"/>
        <v>0</v>
      </c>
      <c r="AI60" s="494">
        <f t="shared" si="73"/>
        <v>0</v>
      </c>
      <c r="AJ60" s="494"/>
      <c r="AK60" s="494"/>
      <c r="AL60" s="494"/>
      <c r="AM60" s="494"/>
      <c r="AN60" s="494">
        <f t="shared" si="70"/>
        <v>0</v>
      </c>
    </row>
    <row r="61" spans="1:40" ht="63">
      <c r="A61" s="484"/>
      <c r="B61" s="485" t="s">
        <v>290</v>
      </c>
      <c r="C61" s="484" t="s">
        <v>18</v>
      </c>
      <c r="D61" s="72" t="s">
        <v>483</v>
      </c>
      <c r="E61" s="486">
        <f>E62+E64+E80+E78+E85</f>
        <v>258829597.84999999</v>
      </c>
      <c r="F61" s="486">
        <f t="shared" ref="F61:P61" si="74">F62+F64+F80+F78+F85</f>
        <v>258829597.84999999</v>
      </c>
      <c r="G61" s="486">
        <f t="shared" si="74"/>
        <v>176627700</v>
      </c>
      <c r="H61" s="486">
        <f t="shared" si="74"/>
        <v>30487530.850000001</v>
      </c>
      <c r="I61" s="486">
        <f t="shared" si="74"/>
        <v>0</v>
      </c>
      <c r="J61" s="486">
        <f t="shared" si="74"/>
        <v>17938951</v>
      </c>
      <c r="K61" s="486">
        <f t="shared" si="74"/>
        <v>13623531</v>
      </c>
      <c r="L61" s="486">
        <f t="shared" si="74"/>
        <v>4315420</v>
      </c>
      <c r="M61" s="486">
        <f t="shared" si="74"/>
        <v>315450</v>
      </c>
      <c r="N61" s="486">
        <f t="shared" si="74"/>
        <v>0</v>
      </c>
      <c r="O61" s="486">
        <f t="shared" si="74"/>
        <v>13623531</v>
      </c>
      <c r="P61" s="486">
        <f t="shared" si="74"/>
        <v>276768548.85000002</v>
      </c>
      <c r="Q61" s="487">
        <f t="shared" ref="Q61:AN61" si="75">Q62+Q64+Q80</f>
        <v>258007447.84999999</v>
      </c>
      <c r="R61" s="487">
        <f t="shared" si="75"/>
        <v>258007447.84999999</v>
      </c>
      <c r="S61" s="487">
        <f t="shared" si="75"/>
        <v>176627700</v>
      </c>
      <c r="T61" s="487">
        <f t="shared" si="75"/>
        <v>30327530.850000001</v>
      </c>
      <c r="U61" s="487">
        <f t="shared" si="75"/>
        <v>0</v>
      </c>
      <c r="V61" s="487">
        <f t="shared" si="75"/>
        <v>17725500</v>
      </c>
      <c r="W61" s="487">
        <f t="shared" si="75"/>
        <v>13410080</v>
      </c>
      <c r="X61" s="487">
        <f t="shared" si="75"/>
        <v>4315420</v>
      </c>
      <c r="Y61" s="487">
        <f t="shared" si="75"/>
        <v>315450</v>
      </c>
      <c r="Z61" s="487">
        <f t="shared" si="75"/>
        <v>0</v>
      </c>
      <c r="AA61" s="487">
        <f t="shared" si="75"/>
        <v>13410080</v>
      </c>
      <c r="AB61" s="487">
        <f t="shared" si="75"/>
        <v>275732947.85000002</v>
      </c>
      <c r="AC61" s="488">
        <f t="shared" si="75"/>
        <v>0</v>
      </c>
      <c r="AD61" s="488">
        <f t="shared" si="75"/>
        <v>0</v>
      </c>
      <c r="AE61" s="488">
        <f t="shared" si="75"/>
        <v>0</v>
      </c>
      <c r="AF61" s="488">
        <f t="shared" si="75"/>
        <v>0</v>
      </c>
      <c r="AG61" s="488">
        <f t="shared" si="75"/>
        <v>0</v>
      </c>
      <c r="AH61" s="488">
        <f t="shared" si="75"/>
        <v>0</v>
      </c>
      <c r="AI61" s="488">
        <f t="shared" si="75"/>
        <v>0</v>
      </c>
      <c r="AJ61" s="488">
        <f t="shared" si="75"/>
        <v>0</v>
      </c>
      <c r="AK61" s="488">
        <f t="shared" si="75"/>
        <v>0</v>
      </c>
      <c r="AL61" s="488">
        <f t="shared" si="75"/>
        <v>0</v>
      </c>
      <c r="AM61" s="488">
        <f t="shared" si="75"/>
        <v>0</v>
      </c>
      <c r="AN61" s="488">
        <f t="shared" si="75"/>
        <v>0</v>
      </c>
    </row>
    <row r="62" spans="1:40" ht="15.75">
      <c r="A62" s="489" t="s">
        <v>484</v>
      </c>
      <c r="B62" s="489" t="s">
        <v>467</v>
      </c>
      <c r="C62" s="489"/>
      <c r="D62" s="490" t="s">
        <v>468</v>
      </c>
      <c r="E62" s="516">
        <f>E63</f>
        <v>1554100</v>
      </c>
      <c r="F62" s="516">
        <f t="shared" ref="F62:AN62" si="76">F63</f>
        <v>1554100</v>
      </c>
      <c r="G62" s="516">
        <f t="shared" si="76"/>
        <v>1227500</v>
      </c>
      <c r="H62" s="516">
        <f t="shared" si="76"/>
        <v>23500</v>
      </c>
      <c r="I62" s="516">
        <f t="shared" si="76"/>
        <v>0</v>
      </c>
      <c r="J62" s="516">
        <f t="shared" si="76"/>
        <v>0</v>
      </c>
      <c r="K62" s="516">
        <f t="shared" si="76"/>
        <v>0</v>
      </c>
      <c r="L62" s="516">
        <f t="shared" si="76"/>
        <v>0</v>
      </c>
      <c r="M62" s="516">
        <f t="shared" si="76"/>
        <v>0</v>
      </c>
      <c r="N62" s="516">
        <f t="shared" si="76"/>
        <v>0</v>
      </c>
      <c r="O62" s="516">
        <f t="shared" si="76"/>
        <v>0</v>
      </c>
      <c r="P62" s="516">
        <f t="shared" si="76"/>
        <v>1554100</v>
      </c>
      <c r="Q62" s="517">
        <f>Q63</f>
        <v>1554100</v>
      </c>
      <c r="R62" s="517">
        <f t="shared" si="76"/>
        <v>1554100</v>
      </c>
      <c r="S62" s="517">
        <f t="shared" si="76"/>
        <v>1227500</v>
      </c>
      <c r="T62" s="517">
        <f t="shared" si="76"/>
        <v>23500</v>
      </c>
      <c r="U62" s="517">
        <f t="shared" si="76"/>
        <v>0</v>
      </c>
      <c r="V62" s="517">
        <f t="shared" si="76"/>
        <v>0</v>
      </c>
      <c r="W62" s="517">
        <f t="shared" si="76"/>
        <v>0</v>
      </c>
      <c r="X62" s="517">
        <f t="shared" si="76"/>
        <v>0</v>
      </c>
      <c r="Y62" s="517">
        <f t="shared" si="76"/>
        <v>0</v>
      </c>
      <c r="Z62" s="517">
        <f t="shared" si="76"/>
        <v>0</v>
      </c>
      <c r="AA62" s="517">
        <f t="shared" si="76"/>
        <v>0</v>
      </c>
      <c r="AB62" s="517">
        <f t="shared" si="76"/>
        <v>1554100</v>
      </c>
      <c r="AC62" s="518">
        <f>AC63</f>
        <v>0</v>
      </c>
      <c r="AD62" s="518">
        <f t="shared" si="76"/>
        <v>0</v>
      </c>
      <c r="AE62" s="518">
        <f t="shared" si="76"/>
        <v>0</v>
      </c>
      <c r="AF62" s="518">
        <f t="shared" si="76"/>
        <v>0</v>
      </c>
      <c r="AG62" s="518">
        <f t="shared" si="76"/>
        <v>0</v>
      </c>
      <c r="AH62" s="518">
        <f t="shared" si="76"/>
        <v>0</v>
      </c>
      <c r="AI62" s="518">
        <f t="shared" si="76"/>
        <v>0</v>
      </c>
      <c r="AJ62" s="518">
        <f t="shared" si="76"/>
        <v>0</v>
      </c>
      <c r="AK62" s="518">
        <f t="shared" si="76"/>
        <v>0</v>
      </c>
      <c r="AL62" s="518">
        <f t="shared" si="76"/>
        <v>0</v>
      </c>
      <c r="AM62" s="518">
        <f t="shared" si="76"/>
        <v>0</v>
      </c>
      <c r="AN62" s="518">
        <f t="shared" si="76"/>
        <v>0</v>
      </c>
    </row>
    <row r="63" spans="1:40" ht="55.15" customHeight="1">
      <c r="A63" s="497" t="s">
        <v>113</v>
      </c>
      <c r="B63" s="497" t="s">
        <v>114</v>
      </c>
      <c r="C63" s="497" t="s">
        <v>21</v>
      </c>
      <c r="D63" s="73" t="s">
        <v>115</v>
      </c>
      <c r="E63" s="498">
        <f>F63+I63</f>
        <v>1554100</v>
      </c>
      <c r="F63" s="498">
        <v>1554100</v>
      </c>
      <c r="G63" s="498">
        <v>1227500</v>
      </c>
      <c r="H63" s="498">
        <v>23500</v>
      </c>
      <c r="I63" s="498">
        <v>0</v>
      </c>
      <c r="J63" s="498">
        <f>L63+O63</f>
        <v>0</v>
      </c>
      <c r="K63" s="498">
        <f>O63</f>
        <v>0</v>
      </c>
      <c r="L63" s="498">
        <v>0</v>
      </c>
      <c r="M63" s="498">
        <v>0</v>
      </c>
      <c r="N63" s="498">
        <v>0</v>
      </c>
      <c r="O63" s="498">
        <v>0</v>
      </c>
      <c r="P63" s="498">
        <f>E63+J63</f>
        <v>1554100</v>
      </c>
      <c r="Q63" s="492">
        <f>R63+U63</f>
        <v>1554100</v>
      </c>
      <c r="R63" s="499">
        <f t="shared" ref="R63:U86" si="77">F63+AD63</f>
        <v>1554100</v>
      </c>
      <c r="S63" s="499">
        <f t="shared" si="77"/>
        <v>1227500</v>
      </c>
      <c r="T63" s="499">
        <f t="shared" si="77"/>
        <v>23500</v>
      </c>
      <c r="U63" s="499">
        <v>0</v>
      </c>
      <c r="V63" s="492">
        <f>X63+AA63</f>
        <v>0</v>
      </c>
      <c r="W63" s="499">
        <f>AA63</f>
        <v>0</v>
      </c>
      <c r="X63" s="499">
        <v>0</v>
      </c>
      <c r="Y63" s="499">
        <v>0</v>
      </c>
      <c r="Z63" s="499">
        <v>0</v>
      </c>
      <c r="AA63" s="499">
        <v>0</v>
      </c>
      <c r="AB63" s="492">
        <f>Q63+V63</f>
        <v>1554100</v>
      </c>
      <c r="AC63" s="494">
        <f>AD63+AG63</f>
        <v>0</v>
      </c>
      <c r="AD63" s="494"/>
      <c r="AE63" s="494"/>
      <c r="AF63" s="494"/>
      <c r="AG63" s="494">
        <v>0</v>
      </c>
      <c r="AH63" s="494">
        <f>AJ63+AM63</f>
        <v>0</v>
      </c>
      <c r="AI63" s="494">
        <f>AM63</f>
        <v>0</v>
      </c>
      <c r="AJ63" s="494">
        <v>0</v>
      </c>
      <c r="AK63" s="494">
        <v>0</v>
      </c>
      <c r="AL63" s="494">
        <v>0</v>
      </c>
      <c r="AM63" s="494">
        <v>0</v>
      </c>
      <c r="AN63" s="494">
        <f>AC63+AH63</f>
        <v>0</v>
      </c>
    </row>
    <row r="64" spans="1:40" s="514" customFormat="1" ht="15.75">
      <c r="A64" s="489" t="s">
        <v>485</v>
      </c>
      <c r="B64" s="489" t="s">
        <v>486</v>
      </c>
      <c r="C64" s="489"/>
      <c r="D64" s="490" t="s">
        <v>487</v>
      </c>
      <c r="E64" s="491">
        <f t="shared" ref="E64:AN64" si="78">E65+E66+E69+E72+E73+E74+E75+E76+E77</f>
        <v>251828377.84999999</v>
      </c>
      <c r="F64" s="491">
        <f t="shared" si="78"/>
        <v>251828377.84999999</v>
      </c>
      <c r="G64" s="491">
        <f t="shared" si="78"/>
        <v>172315290</v>
      </c>
      <c r="H64" s="491">
        <f t="shared" si="78"/>
        <v>29819660.850000001</v>
      </c>
      <c r="I64" s="491">
        <f t="shared" si="78"/>
        <v>0</v>
      </c>
      <c r="J64" s="491">
        <f t="shared" si="78"/>
        <v>17517630</v>
      </c>
      <c r="K64" s="491">
        <f t="shared" si="78"/>
        <v>13410080</v>
      </c>
      <c r="L64" s="491">
        <f t="shared" si="78"/>
        <v>4107550</v>
      </c>
      <c r="M64" s="491">
        <f t="shared" si="78"/>
        <v>182120</v>
      </c>
      <c r="N64" s="491">
        <f t="shared" si="78"/>
        <v>0</v>
      </c>
      <c r="O64" s="491">
        <f t="shared" si="78"/>
        <v>13410080</v>
      </c>
      <c r="P64" s="491">
        <f t="shared" si="78"/>
        <v>269346007.85000002</v>
      </c>
      <c r="Q64" s="493">
        <f t="shared" si="78"/>
        <v>251828377.84999999</v>
      </c>
      <c r="R64" s="493">
        <f t="shared" si="78"/>
        <v>251828377.84999999</v>
      </c>
      <c r="S64" s="493">
        <f t="shared" si="78"/>
        <v>172315290</v>
      </c>
      <c r="T64" s="493">
        <f t="shared" si="78"/>
        <v>29819660.850000001</v>
      </c>
      <c r="U64" s="493">
        <f t="shared" si="78"/>
        <v>0</v>
      </c>
      <c r="V64" s="493">
        <f t="shared" si="78"/>
        <v>17517630</v>
      </c>
      <c r="W64" s="493">
        <f t="shared" si="78"/>
        <v>13410080</v>
      </c>
      <c r="X64" s="493">
        <f t="shared" si="78"/>
        <v>4107550</v>
      </c>
      <c r="Y64" s="493">
        <f t="shared" si="78"/>
        <v>182120</v>
      </c>
      <c r="Z64" s="493">
        <f t="shared" si="78"/>
        <v>0</v>
      </c>
      <c r="AA64" s="493">
        <f t="shared" si="78"/>
        <v>13410080</v>
      </c>
      <c r="AB64" s="493">
        <f t="shared" si="78"/>
        <v>269346007.85000002</v>
      </c>
      <c r="AC64" s="495">
        <f t="shared" si="78"/>
        <v>0</v>
      </c>
      <c r="AD64" s="495">
        <f t="shared" si="78"/>
        <v>0</v>
      </c>
      <c r="AE64" s="495">
        <f t="shared" si="78"/>
        <v>0</v>
      </c>
      <c r="AF64" s="495">
        <f t="shared" si="78"/>
        <v>0</v>
      </c>
      <c r="AG64" s="495">
        <f t="shared" si="78"/>
        <v>0</v>
      </c>
      <c r="AH64" s="495">
        <f t="shared" si="78"/>
        <v>0</v>
      </c>
      <c r="AI64" s="495">
        <f t="shared" si="78"/>
        <v>0</v>
      </c>
      <c r="AJ64" s="495">
        <f t="shared" si="78"/>
        <v>0</v>
      </c>
      <c r="AK64" s="495">
        <f t="shared" si="78"/>
        <v>0</v>
      </c>
      <c r="AL64" s="495">
        <f t="shared" si="78"/>
        <v>0</v>
      </c>
      <c r="AM64" s="495">
        <f t="shared" si="78"/>
        <v>0</v>
      </c>
      <c r="AN64" s="495">
        <f t="shared" si="78"/>
        <v>0</v>
      </c>
    </row>
    <row r="65" spans="1:40" ht="15.75">
      <c r="A65" s="497" t="s">
        <v>116</v>
      </c>
      <c r="B65" s="497" t="s">
        <v>52</v>
      </c>
      <c r="C65" s="497" t="s">
        <v>117</v>
      </c>
      <c r="D65" s="73" t="s">
        <v>118</v>
      </c>
      <c r="E65" s="498">
        <f t="shared" ref="E65:E86" si="79">F65+I65</f>
        <v>37959600</v>
      </c>
      <c r="F65" s="498">
        <v>37959600</v>
      </c>
      <c r="G65" s="498">
        <v>23397400</v>
      </c>
      <c r="H65" s="498">
        <v>5937660</v>
      </c>
      <c r="I65" s="498">
        <v>0</v>
      </c>
      <c r="J65" s="498">
        <f t="shared" ref="J65:J84" si="80">L65+O65</f>
        <v>1964700</v>
      </c>
      <c r="K65" s="498">
        <f t="shared" ref="K65:K84" si="81">O65</f>
        <v>0</v>
      </c>
      <c r="L65" s="498">
        <v>1964700</v>
      </c>
      <c r="M65" s="498">
        <v>0</v>
      </c>
      <c r="N65" s="498">
        <v>0</v>
      </c>
      <c r="O65" s="498">
        <v>0</v>
      </c>
      <c r="P65" s="498">
        <f t="shared" ref="P65:P86" si="82">E65+J65</f>
        <v>39924300</v>
      </c>
      <c r="Q65" s="492">
        <f t="shared" ref="Q65" si="83">R65+U65</f>
        <v>37959600</v>
      </c>
      <c r="R65" s="499">
        <f t="shared" si="77"/>
        <v>37959600</v>
      </c>
      <c r="S65" s="499">
        <f t="shared" si="77"/>
        <v>23397400</v>
      </c>
      <c r="T65" s="499">
        <f t="shared" si="77"/>
        <v>5937660</v>
      </c>
      <c r="U65" s="499">
        <v>0</v>
      </c>
      <c r="V65" s="492">
        <f t="shared" ref="V65" si="84">X65+AA65</f>
        <v>1964700</v>
      </c>
      <c r="W65" s="499">
        <f t="shared" ref="W65" si="85">AA65</f>
        <v>0</v>
      </c>
      <c r="X65" s="499">
        <f>L65+AD65</f>
        <v>1964700</v>
      </c>
      <c r="Y65" s="499">
        <f t="shared" ref="Y65:AA65" si="86">M65+AE65</f>
        <v>0</v>
      </c>
      <c r="Z65" s="499">
        <f t="shared" si="86"/>
        <v>0</v>
      </c>
      <c r="AA65" s="499">
        <f t="shared" si="86"/>
        <v>0</v>
      </c>
      <c r="AB65" s="492">
        <f t="shared" ref="AB65" si="87">Q65+V65</f>
        <v>39924300</v>
      </c>
      <c r="AC65" s="494">
        <f t="shared" ref="AC65" si="88">AD65+AG65</f>
        <v>0</v>
      </c>
      <c r="AD65" s="494"/>
      <c r="AE65" s="494"/>
      <c r="AF65" s="494"/>
      <c r="AG65" s="494">
        <v>0</v>
      </c>
      <c r="AH65" s="494">
        <f t="shared" ref="AH65" si="89">AJ65+AM65</f>
        <v>0</v>
      </c>
      <c r="AI65" s="494">
        <f t="shared" ref="AI65" si="90">AM65</f>
        <v>0</v>
      </c>
      <c r="AJ65" s="494"/>
      <c r="AK65" s="494">
        <v>0</v>
      </c>
      <c r="AL65" s="494">
        <v>0</v>
      </c>
      <c r="AM65" s="494">
        <v>0</v>
      </c>
      <c r="AN65" s="494">
        <f t="shared" ref="AN65" si="91">AC65+AH65</f>
        <v>0</v>
      </c>
    </row>
    <row r="66" spans="1:40" ht="47.25">
      <c r="A66" s="513" t="s">
        <v>488</v>
      </c>
      <c r="B66" s="500">
        <v>1020</v>
      </c>
      <c r="C66" s="484"/>
      <c r="D66" s="72" t="s">
        <v>489</v>
      </c>
      <c r="E66" s="486">
        <f>E67+E68</f>
        <v>75657007.849999994</v>
      </c>
      <c r="F66" s="486">
        <f t="shared" ref="F66:P66" si="92">F67+F68</f>
        <v>75657007.849999994</v>
      </c>
      <c r="G66" s="486">
        <f t="shared" si="92"/>
        <v>36751430</v>
      </c>
      <c r="H66" s="486">
        <f t="shared" si="92"/>
        <v>23034100.850000001</v>
      </c>
      <c r="I66" s="486">
        <f t="shared" si="92"/>
        <v>0</v>
      </c>
      <c r="J66" s="486">
        <f t="shared" si="92"/>
        <v>15552930</v>
      </c>
      <c r="K66" s="486">
        <f t="shared" si="92"/>
        <v>13410080</v>
      </c>
      <c r="L66" s="486">
        <f t="shared" si="92"/>
        <v>2142850</v>
      </c>
      <c r="M66" s="486">
        <f t="shared" si="92"/>
        <v>182120</v>
      </c>
      <c r="N66" s="486">
        <f t="shared" si="92"/>
        <v>0</v>
      </c>
      <c r="O66" s="486">
        <f t="shared" si="92"/>
        <v>13410080</v>
      </c>
      <c r="P66" s="486">
        <f t="shared" si="92"/>
        <v>91209937.849999994</v>
      </c>
      <c r="Q66" s="487">
        <f>Q67+Q68</f>
        <v>75657007.849999994</v>
      </c>
      <c r="R66" s="487">
        <f t="shared" ref="R66:AB66" si="93">R67+R68</f>
        <v>75657007.849999994</v>
      </c>
      <c r="S66" s="487">
        <f t="shared" si="93"/>
        <v>36751430</v>
      </c>
      <c r="T66" s="487">
        <f t="shared" si="93"/>
        <v>23034100.850000001</v>
      </c>
      <c r="U66" s="487">
        <f t="shared" si="93"/>
        <v>0</v>
      </c>
      <c r="V66" s="487">
        <f t="shared" si="93"/>
        <v>15552930</v>
      </c>
      <c r="W66" s="487">
        <f t="shared" si="93"/>
        <v>13410080</v>
      </c>
      <c r="X66" s="487">
        <f t="shared" si="93"/>
        <v>2142850</v>
      </c>
      <c r="Y66" s="487">
        <f t="shared" si="93"/>
        <v>182120</v>
      </c>
      <c r="Z66" s="487">
        <f t="shared" si="93"/>
        <v>0</v>
      </c>
      <c r="AA66" s="487">
        <f t="shared" si="93"/>
        <v>13410080</v>
      </c>
      <c r="AB66" s="487">
        <f t="shared" si="93"/>
        <v>91209937.849999994</v>
      </c>
      <c r="AC66" s="488">
        <f>AC67+AC68</f>
        <v>0</v>
      </c>
      <c r="AD66" s="488">
        <f t="shared" ref="AD66:AN66" si="94">AD67+AD68</f>
        <v>0</v>
      </c>
      <c r="AE66" s="488">
        <f t="shared" si="94"/>
        <v>0</v>
      </c>
      <c r="AF66" s="488">
        <f t="shared" si="94"/>
        <v>0</v>
      </c>
      <c r="AG66" s="488">
        <f t="shared" si="94"/>
        <v>0</v>
      </c>
      <c r="AH66" s="488">
        <f t="shared" si="94"/>
        <v>0</v>
      </c>
      <c r="AI66" s="488">
        <f t="shared" si="94"/>
        <v>0</v>
      </c>
      <c r="AJ66" s="488">
        <f t="shared" si="94"/>
        <v>0</v>
      </c>
      <c r="AK66" s="488">
        <f t="shared" si="94"/>
        <v>0</v>
      </c>
      <c r="AL66" s="488">
        <f t="shared" si="94"/>
        <v>0</v>
      </c>
      <c r="AM66" s="488">
        <f t="shared" si="94"/>
        <v>0</v>
      </c>
      <c r="AN66" s="488">
        <f t="shared" si="94"/>
        <v>0</v>
      </c>
    </row>
    <row r="67" spans="1:40" ht="31.5">
      <c r="A67" s="497" t="s">
        <v>119</v>
      </c>
      <c r="B67" s="497" t="s">
        <v>120</v>
      </c>
      <c r="C67" s="497" t="s">
        <v>121</v>
      </c>
      <c r="D67" s="519" t="s">
        <v>122</v>
      </c>
      <c r="E67" s="498">
        <f t="shared" si="79"/>
        <v>72561577.849999994</v>
      </c>
      <c r="F67" s="498">
        <v>72561577.849999994</v>
      </c>
      <c r="G67" s="498">
        <v>35353030</v>
      </c>
      <c r="H67" s="498">
        <v>22506640.850000001</v>
      </c>
      <c r="I67" s="498">
        <v>0</v>
      </c>
      <c r="J67" s="498">
        <f t="shared" si="80"/>
        <v>15552930</v>
      </c>
      <c r="K67" s="498">
        <f t="shared" si="81"/>
        <v>13410080</v>
      </c>
      <c r="L67" s="498">
        <v>2142850</v>
      </c>
      <c r="M67" s="498">
        <v>182120</v>
      </c>
      <c r="N67" s="498">
        <v>0</v>
      </c>
      <c r="O67" s="498">
        <v>13410080</v>
      </c>
      <c r="P67" s="498">
        <f t="shared" si="82"/>
        <v>88114507.849999994</v>
      </c>
      <c r="Q67" s="492">
        <f t="shared" ref="Q67:Q68" si="95">R67+U67</f>
        <v>72561577.849999994</v>
      </c>
      <c r="R67" s="499">
        <f t="shared" si="77"/>
        <v>72561577.849999994</v>
      </c>
      <c r="S67" s="499">
        <f t="shared" si="77"/>
        <v>35353030</v>
      </c>
      <c r="T67" s="499">
        <f t="shared" si="77"/>
        <v>22506640.850000001</v>
      </c>
      <c r="U67" s="499">
        <v>0</v>
      </c>
      <c r="V67" s="492">
        <f t="shared" ref="V67:V68" si="96">X67+AA67</f>
        <v>15552930</v>
      </c>
      <c r="W67" s="499">
        <f t="shared" ref="W67:W68" si="97">AA67</f>
        <v>13410080</v>
      </c>
      <c r="X67" s="499">
        <f>L67+AD67</f>
        <v>2142850</v>
      </c>
      <c r="Y67" s="499">
        <f t="shared" ref="Y67:AA67" si="98">M67+AE67</f>
        <v>182120</v>
      </c>
      <c r="Z67" s="499">
        <f t="shared" si="98"/>
        <v>0</v>
      </c>
      <c r="AA67" s="499">
        <f t="shared" si="98"/>
        <v>13410080</v>
      </c>
      <c r="AB67" s="492">
        <f t="shared" ref="AB67:AB68" si="99">Q67+V67</f>
        <v>88114507.849999994</v>
      </c>
      <c r="AC67" s="494">
        <f t="shared" ref="AC67:AC68" si="100">AD67+AG67</f>
        <v>0</v>
      </c>
      <c r="AD67" s="494"/>
      <c r="AE67" s="494"/>
      <c r="AF67" s="494"/>
      <c r="AG67" s="494">
        <v>0</v>
      </c>
      <c r="AH67" s="494">
        <f t="shared" ref="AH67:AH68" si="101">AJ67+AM67</f>
        <v>0</v>
      </c>
      <c r="AI67" s="494">
        <f t="shared" ref="AI67:AI68" si="102">AM67</f>
        <v>0</v>
      </c>
      <c r="AJ67" s="494"/>
      <c r="AK67" s="494"/>
      <c r="AL67" s="494">
        <v>0</v>
      </c>
      <c r="AM67" s="494">
        <v>0</v>
      </c>
      <c r="AN67" s="494">
        <f t="shared" ref="AN67:AN68" si="103">AC67+AH67</f>
        <v>0</v>
      </c>
    </row>
    <row r="68" spans="1:40" ht="70.900000000000006" customHeight="1">
      <c r="A68" s="497" t="s">
        <v>123</v>
      </c>
      <c r="B68" s="497" t="s">
        <v>124</v>
      </c>
      <c r="C68" s="497" t="s">
        <v>117</v>
      </c>
      <c r="D68" s="519" t="s">
        <v>125</v>
      </c>
      <c r="E68" s="498">
        <f t="shared" si="79"/>
        <v>3095430</v>
      </c>
      <c r="F68" s="498">
        <v>3095430</v>
      </c>
      <c r="G68" s="498">
        <v>1398400</v>
      </c>
      <c r="H68" s="498">
        <v>527460</v>
      </c>
      <c r="I68" s="498">
        <v>0</v>
      </c>
      <c r="J68" s="498">
        <f t="shared" si="80"/>
        <v>0</v>
      </c>
      <c r="K68" s="498">
        <f t="shared" si="81"/>
        <v>0</v>
      </c>
      <c r="L68" s="498">
        <v>0</v>
      </c>
      <c r="M68" s="498">
        <v>0</v>
      </c>
      <c r="N68" s="498">
        <v>0</v>
      </c>
      <c r="O68" s="498">
        <v>0</v>
      </c>
      <c r="P68" s="498">
        <f t="shared" si="82"/>
        <v>3095430</v>
      </c>
      <c r="Q68" s="492">
        <f t="shared" si="95"/>
        <v>3095430</v>
      </c>
      <c r="R68" s="499">
        <f t="shared" si="77"/>
        <v>3095430</v>
      </c>
      <c r="S68" s="499">
        <f t="shared" si="77"/>
        <v>1398400</v>
      </c>
      <c r="T68" s="499">
        <f t="shared" si="77"/>
        <v>527460</v>
      </c>
      <c r="U68" s="499">
        <v>0</v>
      </c>
      <c r="V68" s="492">
        <f t="shared" si="96"/>
        <v>0</v>
      </c>
      <c r="W68" s="499">
        <f t="shared" si="97"/>
        <v>0</v>
      </c>
      <c r="X68" s="499">
        <v>0</v>
      </c>
      <c r="Y68" s="499">
        <v>0</v>
      </c>
      <c r="Z68" s="499">
        <v>0</v>
      </c>
      <c r="AA68" s="499">
        <v>0</v>
      </c>
      <c r="AB68" s="492">
        <f t="shared" si="99"/>
        <v>3095430</v>
      </c>
      <c r="AC68" s="494">
        <f t="shared" si="100"/>
        <v>0</v>
      </c>
      <c r="AD68" s="494"/>
      <c r="AE68" s="494"/>
      <c r="AF68" s="494"/>
      <c r="AG68" s="494">
        <v>0</v>
      </c>
      <c r="AH68" s="494">
        <f t="shared" si="101"/>
        <v>0</v>
      </c>
      <c r="AI68" s="494">
        <f t="shared" si="102"/>
        <v>0</v>
      </c>
      <c r="AJ68" s="494">
        <v>0</v>
      </c>
      <c r="AK68" s="494">
        <v>0</v>
      </c>
      <c r="AL68" s="494">
        <v>0</v>
      </c>
      <c r="AM68" s="494">
        <v>0</v>
      </c>
      <c r="AN68" s="494">
        <f t="shared" si="103"/>
        <v>0</v>
      </c>
    </row>
    <row r="69" spans="1:40" s="514" customFormat="1" ht="31.5">
      <c r="A69" s="489" t="s">
        <v>490</v>
      </c>
      <c r="B69" s="489" t="s">
        <v>491</v>
      </c>
      <c r="C69" s="489"/>
      <c r="D69" s="490" t="s">
        <v>492</v>
      </c>
      <c r="E69" s="491">
        <f t="shared" ref="E69:AN69" si="104">E70+E71</f>
        <v>124294100</v>
      </c>
      <c r="F69" s="491">
        <f t="shared" si="104"/>
        <v>124294100</v>
      </c>
      <c r="G69" s="491">
        <f t="shared" si="104"/>
        <v>101880440</v>
      </c>
      <c r="H69" s="491">
        <f t="shared" si="104"/>
        <v>0</v>
      </c>
      <c r="I69" s="491">
        <f t="shared" si="104"/>
        <v>0</v>
      </c>
      <c r="J69" s="491">
        <f t="shared" si="104"/>
        <v>0</v>
      </c>
      <c r="K69" s="491">
        <f t="shared" si="104"/>
        <v>0</v>
      </c>
      <c r="L69" s="491">
        <f t="shared" si="104"/>
        <v>0</v>
      </c>
      <c r="M69" s="491">
        <f t="shared" si="104"/>
        <v>0</v>
      </c>
      <c r="N69" s="491">
        <f t="shared" si="104"/>
        <v>0</v>
      </c>
      <c r="O69" s="491">
        <f t="shared" si="104"/>
        <v>0</v>
      </c>
      <c r="P69" s="491">
        <f t="shared" si="104"/>
        <v>124294100</v>
      </c>
      <c r="Q69" s="493">
        <f t="shared" si="104"/>
        <v>124294100</v>
      </c>
      <c r="R69" s="493">
        <f t="shared" si="104"/>
        <v>124294100</v>
      </c>
      <c r="S69" s="493">
        <f t="shared" si="104"/>
        <v>101880440</v>
      </c>
      <c r="T69" s="493">
        <f t="shared" si="104"/>
        <v>0</v>
      </c>
      <c r="U69" s="493">
        <f t="shared" si="104"/>
        <v>0</v>
      </c>
      <c r="V69" s="493">
        <f t="shared" si="104"/>
        <v>0</v>
      </c>
      <c r="W69" s="493">
        <f t="shared" si="104"/>
        <v>0</v>
      </c>
      <c r="X69" s="493">
        <f t="shared" si="104"/>
        <v>0</v>
      </c>
      <c r="Y69" s="493">
        <f t="shared" si="104"/>
        <v>0</v>
      </c>
      <c r="Z69" s="493">
        <f t="shared" si="104"/>
        <v>0</v>
      </c>
      <c r="AA69" s="493">
        <f t="shared" si="104"/>
        <v>0</v>
      </c>
      <c r="AB69" s="493">
        <f t="shared" si="104"/>
        <v>124294100</v>
      </c>
      <c r="AC69" s="495">
        <f t="shared" si="104"/>
        <v>0</v>
      </c>
      <c r="AD69" s="495">
        <f t="shared" si="104"/>
        <v>0</v>
      </c>
      <c r="AE69" s="495">
        <f t="shared" si="104"/>
        <v>0</v>
      </c>
      <c r="AF69" s="495">
        <f t="shared" si="104"/>
        <v>0</v>
      </c>
      <c r="AG69" s="495">
        <f t="shared" si="104"/>
        <v>0</v>
      </c>
      <c r="AH69" s="495">
        <f t="shared" si="104"/>
        <v>0</v>
      </c>
      <c r="AI69" s="495">
        <f t="shared" si="104"/>
        <v>0</v>
      </c>
      <c r="AJ69" s="495">
        <f t="shared" si="104"/>
        <v>0</v>
      </c>
      <c r="AK69" s="495">
        <f t="shared" si="104"/>
        <v>0</v>
      </c>
      <c r="AL69" s="495">
        <f t="shared" si="104"/>
        <v>0</v>
      </c>
      <c r="AM69" s="495">
        <f t="shared" si="104"/>
        <v>0</v>
      </c>
      <c r="AN69" s="495">
        <f t="shared" si="104"/>
        <v>0</v>
      </c>
    </row>
    <row r="70" spans="1:40" ht="37.15" customHeight="1">
      <c r="A70" s="497" t="s">
        <v>126</v>
      </c>
      <c r="B70" s="497" t="s">
        <v>127</v>
      </c>
      <c r="C70" s="497" t="s">
        <v>121</v>
      </c>
      <c r="D70" s="519" t="s">
        <v>122</v>
      </c>
      <c r="E70" s="498">
        <f t="shared" si="79"/>
        <v>122773900</v>
      </c>
      <c r="F70" s="498">
        <v>122773900</v>
      </c>
      <c r="G70" s="498">
        <v>100634360</v>
      </c>
      <c r="H70" s="498">
        <v>0</v>
      </c>
      <c r="I70" s="498">
        <v>0</v>
      </c>
      <c r="J70" s="498">
        <f t="shared" si="80"/>
        <v>0</v>
      </c>
      <c r="K70" s="498">
        <f t="shared" si="81"/>
        <v>0</v>
      </c>
      <c r="L70" s="498">
        <v>0</v>
      </c>
      <c r="M70" s="498">
        <v>0</v>
      </c>
      <c r="N70" s="498">
        <v>0</v>
      </c>
      <c r="O70" s="498">
        <v>0</v>
      </c>
      <c r="P70" s="498">
        <f t="shared" si="82"/>
        <v>122773900</v>
      </c>
      <c r="Q70" s="492">
        <f t="shared" ref="Q70:Q77" si="105">R70+U70</f>
        <v>122773900</v>
      </c>
      <c r="R70" s="499">
        <f t="shared" si="77"/>
        <v>122773900</v>
      </c>
      <c r="S70" s="499">
        <f t="shared" si="77"/>
        <v>100634360</v>
      </c>
      <c r="T70" s="499">
        <f t="shared" si="77"/>
        <v>0</v>
      </c>
      <c r="U70" s="499">
        <f t="shared" si="77"/>
        <v>0</v>
      </c>
      <c r="V70" s="492">
        <f t="shared" ref="V70:V77" si="106">X70+AA70</f>
        <v>0</v>
      </c>
      <c r="W70" s="499">
        <f t="shared" ref="W70:W77" si="107">AA70</f>
        <v>0</v>
      </c>
      <c r="X70" s="499">
        <v>0</v>
      </c>
      <c r="Y70" s="499">
        <v>0</v>
      </c>
      <c r="Z70" s="499">
        <v>0</v>
      </c>
      <c r="AA70" s="499">
        <v>0</v>
      </c>
      <c r="AB70" s="492">
        <f t="shared" ref="AB70:AB77" si="108">Q70+V70</f>
        <v>122773900</v>
      </c>
      <c r="AC70" s="494">
        <f t="shared" ref="AC70:AC77" si="109">AD70+AG70</f>
        <v>0</v>
      </c>
      <c r="AD70" s="494"/>
      <c r="AE70" s="494"/>
      <c r="AF70" s="494"/>
      <c r="AG70" s="494">
        <v>0</v>
      </c>
      <c r="AH70" s="494">
        <f t="shared" ref="AH70:AH77" si="110">AJ70+AM70</f>
        <v>0</v>
      </c>
      <c r="AI70" s="494">
        <f t="shared" ref="AI70:AI77" si="111">AM70</f>
        <v>0</v>
      </c>
      <c r="AJ70" s="494">
        <v>0</v>
      </c>
      <c r="AK70" s="494">
        <v>0</v>
      </c>
      <c r="AL70" s="494">
        <v>0</v>
      </c>
      <c r="AM70" s="494">
        <v>0</v>
      </c>
      <c r="AN70" s="494">
        <f t="shared" ref="AN70:AN77" si="112">AC70+AH70</f>
        <v>0</v>
      </c>
    </row>
    <row r="71" spans="1:40" ht="69" customHeight="1">
      <c r="A71" s="497" t="s">
        <v>128</v>
      </c>
      <c r="B71" s="497" t="s">
        <v>129</v>
      </c>
      <c r="C71" s="497" t="s">
        <v>117</v>
      </c>
      <c r="D71" s="519" t="s">
        <v>125</v>
      </c>
      <c r="E71" s="498">
        <f t="shared" si="79"/>
        <v>1520200</v>
      </c>
      <c r="F71" s="498">
        <v>1520200</v>
      </c>
      <c r="G71" s="498">
        <v>1246080</v>
      </c>
      <c r="H71" s="498">
        <v>0</v>
      </c>
      <c r="I71" s="498">
        <v>0</v>
      </c>
      <c r="J71" s="498">
        <f t="shared" si="80"/>
        <v>0</v>
      </c>
      <c r="K71" s="498">
        <f t="shared" si="81"/>
        <v>0</v>
      </c>
      <c r="L71" s="498">
        <v>0</v>
      </c>
      <c r="M71" s="498">
        <v>0</v>
      </c>
      <c r="N71" s="498">
        <v>0</v>
      </c>
      <c r="O71" s="498">
        <v>0</v>
      </c>
      <c r="P71" s="498">
        <f t="shared" si="82"/>
        <v>1520200</v>
      </c>
      <c r="Q71" s="492">
        <f t="shared" si="105"/>
        <v>1520200</v>
      </c>
      <c r="R71" s="499">
        <f t="shared" si="77"/>
        <v>1520200</v>
      </c>
      <c r="S71" s="499">
        <f t="shared" si="77"/>
        <v>1246080</v>
      </c>
      <c r="T71" s="499">
        <f t="shared" si="77"/>
        <v>0</v>
      </c>
      <c r="U71" s="499">
        <f t="shared" si="77"/>
        <v>0</v>
      </c>
      <c r="V71" s="492">
        <f t="shared" si="106"/>
        <v>0</v>
      </c>
      <c r="W71" s="499">
        <f t="shared" si="107"/>
        <v>0</v>
      </c>
      <c r="X71" s="499">
        <v>0</v>
      </c>
      <c r="Y71" s="499">
        <v>0</v>
      </c>
      <c r="Z71" s="499">
        <v>0</v>
      </c>
      <c r="AA71" s="499">
        <v>0</v>
      </c>
      <c r="AB71" s="492">
        <f t="shared" si="108"/>
        <v>1520200</v>
      </c>
      <c r="AC71" s="494">
        <f t="shared" si="109"/>
        <v>0</v>
      </c>
      <c r="AD71" s="494"/>
      <c r="AE71" s="494"/>
      <c r="AF71" s="494"/>
      <c r="AG71" s="494">
        <v>0</v>
      </c>
      <c r="AH71" s="494">
        <f t="shared" si="110"/>
        <v>0</v>
      </c>
      <c r="AI71" s="494">
        <f t="shared" si="111"/>
        <v>0</v>
      </c>
      <c r="AJ71" s="494">
        <v>0</v>
      </c>
      <c r="AK71" s="494">
        <v>0</v>
      </c>
      <c r="AL71" s="494">
        <v>0</v>
      </c>
      <c r="AM71" s="494">
        <v>0</v>
      </c>
      <c r="AN71" s="494">
        <f t="shared" si="112"/>
        <v>0</v>
      </c>
    </row>
    <row r="72" spans="1:40" ht="47.25">
      <c r="A72" s="497" t="s">
        <v>130</v>
      </c>
      <c r="B72" s="497" t="s">
        <v>44</v>
      </c>
      <c r="C72" s="497" t="s">
        <v>131</v>
      </c>
      <c r="D72" s="73" t="s">
        <v>132</v>
      </c>
      <c r="E72" s="498">
        <f t="shared" si="79"/>
        <v>4748480</v>
      </c>
      <c r="F72" s="498">
        <v>4748480</v>
      </c>
      <c r="G72" s="498">
        <v>3409060</v>
      </c>
      <c r="H72" s="498">
        <v>552830</v>
      </c>
      <c r="I72" s="498">
        <v>0</v>
      </c>
      <c r="J72" s="498">
        <f t="shared" si="80"/>
        <v>0</v>
      </c>
      <c r="K72" s="498">
        <f t="shared" si="81"/>
        <v>0</v>
      </c>
      <c r="L72" s="498">
        <v>0</v>
      </c>
      <c r="M72" s="498">
        <v>0</v>
      </c>
      <c r="N72" s="498">
        <v>0</v>
      </c>
      <c r="O72" s="498">
        <v>0</v>
      </c>
      <c r="P72" s="498">
        <f t="shared" si="82"/>
        <v>4748480</v>
      </c>
      <c r="Q72" s="492">
        <f t="shared" si="105"/>
        <v>4748480</v>
      </c>
      <c r="R72" s="499">
        <f t="shared" si="77"/>
        <v>4748480</v>
      </c>
      <c r="S72" s="499">
        <f t="shared" si="77"/>
        <v>3409060</v>
      </c>
      <c r="T72" s="499">
        <f t="shared" si="77"/>
        <v>552830</v>
      </c>
      <c r="U72" s="499">
        <f t="shared" si="77"/>
        <v>0</v>
      </c>
      <c r="V72" s="492">
        <f t="shared" si="106"/>
        <v>0</v>
      </c>
      <c r="W72" s="499">
        <f t="shared" si="107"/>
        <v>0</v>
      </c>
      <c r="X72" s="499">
        <v>0</v>
      </c>
      <c r="Y72" s="499">
        <v>0</v>
      </c>
      <c r="Z72" s="499">
        <v>0</v>
      </c>
      <c r="AA72" s="499">
        <v>0</v>
      </c>
      <c r="AB72" s="492">
        <f t="shared" si="108"/>
        <v>4748480</v>
      </c>
      <c r="AC72" s="494">
        <f t="shared" si="109"/>
        <v>0</v>
      </c>
      <c r="AD72" s="494"/>
      <c r="AE72" s="494"/>
      <c r="AF72" s="494"/>
      <c r="AG72" s="494">
        <v>0</v>
      </c>
      <c r="AH72" s="494">
        <f t="shared" si="110"/>
        <v>0</v>
      </c>
      <c r="AI72" s="494">
        <f t="shared" si="111"/>
        <v>0</v>
      </c>
      <c r="AJ72" s="494">
        <v>0</v>
      </c>
      <c r="AK72" s="494">
        <v>0</v>
      </c>
      <c r="AL72" s="494">
        <v>0</v>
      </c>
      <c r="AM72" s="494">
        <v>0</v>
      </c>
      <c r="AN72" s="494">
        <f t="shared" si="112"/>
        <v>0</v>
      </c>
    </row>
    <row r="73" spans="1:40" ht="31.5">
      <c r="A73" s="497" t="s">
        <v>133</v>
      </c>
      <c r="B73" s="497" t="s">
        <v>134</v>
      </c>
      <c r="C73" s="497" t="s">
        <v>135</v>
      </c>
      <c r="D73" s="73" t="s">
        <v>136</v>
      </c>
      <c r="E73" s="498">
        <f t="shared" si="79"/>
        <v>6912680</v>
      </c>
      <c r="F73" s="498">
        <v>6912680</v>
      </c>
      <c r="G73" s="498">
        <v>5354160</v>
      </c>
      <c r="H73" s="498">
        <v>180550</v>
      </c>
      <c r="I73" s="498">
        <v>0</v>
      </c>
      <c r="J73" s="498">
        <f t="shared" si="80"/>
        <v>0</v>
      </c>
      <c r="K73" s="498">
        <f t="shared" si="81"/>
        <v>0</v>
      </c>
      <c r="L73" s="498">
        <v>0</v>
      </c>
      <c r="M73" s="498">
        <v>0</v>
      </c>
      <c r="N73" s="498">
        <v>0</v>
      </c>
      <c r="O73" s="498">
        <v>0</v>
      </c>
      <c r="P73" s="498">
        <f t="shared" si="82"/>
        <v>6912680</v>
      </c>
      <c r="Q73" s="492">
        <f t="shared" si="105"/>
        <v>6912680</v>
      </c>
      <c r="R73" s="499">
        <f t="shared" si="77"/>
        <v>6912680</v>
      </c>
      <c r="S73" s="499">
        <f t="shared" si="77"/>
        <v>5354160</v>
      </c>
      <c r="T73" s="499">
        <f t="shared" si="77"/>
        <v>180550</v>
      </c>
      <c r="U73" s="499">
        <f t="shared" si="77"/>
        <v>0</v>
      </c>
      <c r="V73" s="492">
        <f t="shared" si="106"/>
        <v>0</v>
      </c>
      <c r="W73" s="499">
        <f t="shared" si="107"/>
        <v>0</v>
      </c>
      <c r="X73" s="499">
        <v>0</v>
      </c>
      <c r="Y73" s="499">
        <v>0</v>
      </c>
      <c r="Z73" s="499">
        <v>0</v>
      </c>
      <c r="AA73" s="499">
        <v>0</v>
      </c>
      <c r="AB73" s="492">
        <f t="shared" si="108"/>
        <v>6912680</v>
      </c>
      <c r="AC73" s="494">
        <f t="shared" si="109"/>
        <v>0</v>
      </c>
      <c r="AD73" s="494"/>
      <c r="AE73" s="494"/>
      <c r="AF73" s="494"/>
      <c r="AG73" s="494">
        <v>0</v>
      </c>
      <c r="AH73" s="494">
        <f t="shared" si="110"/>
        <v>0</v>
      </c>
      <c r="AI73" s="494">
        <f t="shared" si="111"/>
        <v>0</v>
      </c>
      <c r="AJ73" s="494">
        <v>0</v>
      </c>
      <c r="AK73" s="494">
        <v>0</v>
      </c>
      <c r="AL73" s="494">
        <v>0</v>
      </c>
      <c r="AM73" s="494">
        <v>0</v>
      </c>
      <c r="AN73" s="494">
        <f t="shared" si="112"/>
        <v>0</v>
      </c>
    </row>
    <row r="74" spans="1:40" ht="15.75">
      <c r="A74" s="497" t="s">
        <v>137</v>
      </c>
      <c r="B74" s="497" t="s">
        <v>138</v>
      </c>
      <c r="C74" s="497" t="s">
        <v>135</v>
      </c>
      <c r="D74" s="73" t="s">
        <v>139</v>
      </c>
      <c r="E74" s="498">
        <f t="shared" si="79"/>
        <v>76650</v>
      </c>
      <c r="F74" s="498">
        <v>76650</v>
      </c>
      <c r="G74" s="498">
        <v>0</v>
      </c>
      <c r="H74" s="498">
        <v>0</v>
      </c>
      <c r="I74" s="498">
        <v>0</v>
      </c>
      <c r="J74" s="498">
        <f t="shared" si="80"/>
        <v>0</v>
      </c>
      <c r="K74" s="498">
        <f t="shared" si="81"/>
        <v>0</v>
      </c>
      <c r="L74" s="498">
        <v>0</v>
      </c>
      <c r="M74" s="498">
        <v>0</v>
      </c>
      <c r="N74" s="498">
        <v>0</v>
      </c>
      <c r="O74" s="498">
        <v>0</v>
      </c>
      <c r="P74" s="498">
        <f t="shared" si="82"/>
        <v>76650</v>
      </c>
      <c r="Q74" s="492">
        <f t="shared" si="105"/>
        <v>76650</v>
      </c>
      <c r="R74" s="499">
        <f t="shared" si="77"/>
        <v>76650</v>
      </c>
      <c r="S74" s="499">
        <f t="shared" si="77"/>
        <v>0</v>
      </c>
      <c r="T74" s="499">
        <f t="shared" si="77"/>
        <v>0</v>
      </c>
      <c r="U74" s="499">
        <f t="shared" si="77"/>
        <v>0</v>
      </c>
      <c r="V74" s="492">
        <f t="shared" si="106"/>
        <v>0</v>
      </c>
      <c r="W74" s="499">
        <f t="shared" si="107"/>
        <v>0</v>
      </c>
      <c r="X74" s="499">
        <v>0</v>
      </c>
      <c r="Y74" s="499">
        <v>0</v>
      </c>
      <c r="Z74" s="499">
        <v>0</v>
      </c>
      <c r="AA74" s="499">
        <v>0</v>
      </c>
      <c r="AB74" s="492">
        <f t="shared" si="108"/>
        <v>76650</v>
      </c>
      <c r="AC74" s="494">
        <f t="shared" si="109"/>
        <v>0</v>
      </c>
      <c r="AD74" s="494"/>
      <c r="AE74" s="494">
        <v>0</v>
      </c>
      <c r="AF74" s="494">
        <v>0</v>
      </c>
      <c r="AG74" s="494">
        <v>0</v>
      </c>
      <c r="AH74" s="494">
        <f t="shared" si="110"/>
        <v>0</v>
      </c>
      <c r="AI74" s="494">
        <f t="shared" si="111"/>
        <v>0</v>
      </c>
      <c r="AJ74" s="494">
        <v>0</v>
      </c>
      <c r="AK74" s="494">
        <v>0</v>
      </c>
      <c r="AL74" s="494">
        <v>0</v>
      </c>
      <c r="AM74" s="494">
        <v>0</v>
      </c>
      <c r="AN74" s="494">
        <f t="shared" si="112"/>
        <v>0</v>
      </c>
    </row>
    <row r="75" spans="1:40" ht="47.25">
      <c r="A75" s="497" t="s">
        <v>140</v>
      </c>
      <c r="B75" s="497" t="s">
        <v>141</v>
      </c>
      <c r="C75" s="497" t="s">
        <v>135</v>
      </c>
      <c r="D75" s="73" t="s">
        <v>142</v>
      </c>
      <c r="E75" s="498">
        <f t="shared" si="79"/>
        <v>218180</v>
      </c>
      <c r="F75" s="498">
        <v>218180</v>
      </c>
      <c r="G75" s="498">
        <v>41920</v>
      </c>
      <c r="H75" s="498">
        <v>114520</v>
      </c>
      <c r="I75" s="498">
        <v>0</v>
      </c>
      <c r="J75" s="498">
        <f t="shared" si="80"/>
        <v>0</v>
      </c>
      <c r="K75" s="498">
        <f t="shared" si="81"/>
        <v>0</v>
      </c>
      <c r="L75" s="498">
        <v>0</v>
      </c>
      <c r="M75" s="498">
        <v>0</v>
      </c>
      <c r="N75" s="498">
        <v>0</v>
      </c>
      <c r="O75" s="498">
        <v>0</v>
      </c>
      <c r="P75" s="498">
        <f t="shared" si="82"/>
        <v>218180</v>
      </c>
      <c r="Q75" s="492">
        <f t="shared" si="105"/>
        <v>218180</v>
      </c>
      <c r="R75" s="499">
        <f t="shared" si="77"/>
        <v>218180</v>
      </c>
      <c r="S75" s="499">
        <f t="shared" si="77"/>
        <v>41920</v>
      </c>
      <c r="T75" s="499">
        <f t="shared" si="77"/>
        <v>114520</v>
      </c>
      <c r="U75" s="499">
        <f t="shared" si="77"/>
        <v>0</v>
      </c>
      <c r="V75" s="492">
        <f t="shared" si="106"/>
        <v>0</v>
      </c>
      <c r="W75" s="499">
        <f t="shared" si="107"/>
        <v>0</v>
      </c>
      <c r="X75" s="499">
        <v>0</v>
      </c>
      <c r="Y75" s="499">
        <v>0</v>
      </c>
      <c r="Z75" s="499">
        <v>0</v>
      </c>
      <c r="AA75" s="499">
        <v>0</v>
      </c>
      <c r="AB75" s="492">
        <f t="shared" si="108"/>
        <v>218180</v>
      </c>
      <c r="AC75" s="494">
        <f t="shared" si="109"/>
        <v>0</v>
      </c>
      <c r="AD75" s="494"/>
      <c r="AE75" s="494"/>
      <c r="AF75" s="494"/>
      <c r="AG75" s="494">
        <v>0</v>
      </c>
      <c r="AH75" s="494">
        <f t="shared" si="110"/>
        <v>0</v>
      </c>
      <c r="AI75" s="494">
        <f t="shared" si="111"/>
        <v>0</v>
      </c>
      <c r="AJ75" s="494">
        <v>0</v>
      </c>
      <c r="AK75" s="494">
        <v>0</v>
      </c>
      <c r="AL75" s="494">
        <v>0</v>
      </c>
      <c r="AM75" s="494">
        <v>0</v>
      </c>
      <c r="AN75" s="494">
        <f t="shared" si="112"/>
        <v>0</v>
      </c>
    </row>
    <row r="76" spans="1:40" ht="47.25">
      <c r="A76" s="515" t="s">
        <v>188</v>
      </c>
      <c r="B76" s="515">
        <v>1152</v>
      </c>
      <c r="C76" s="515" t="s">
        <v>135</v>
      </c>
      <c r="D76" s="520" t="s">
        <v>431</v>
      </c>
      <c r="E76" s="498">
        <f t="shared" si="79"/>
        <v>1372680</v>
      </c>
      <c r="F76" s="498">
        <v>1372680</v>
      </c>
      <c r="G76" s="498">
        <v>1125140</v>
      </c>
      <c r="H76" s="498"/>
      <c r="I76" s="498"/>
      <c r="J76" s="498">
        <f t="shared" si="80"/>
        <v>0</v>
      </c>
      <c r="K76" s="498">
        <f t="shared" si="81"/>
        <v>0</v>
      </c>
      <c r="L76" s="498"/>
      <c r="M76" s="498"/>
      <c r="N76" s="498"/>
      <c r="O76" s="498"/>
      <c r="P76" s="498">
        <f t="shared" si="82"/>
        <v>1372680</v>
      </c>
      <c r="Q76" s="492">
        <f t="shared" si="105"/>
        <v>1372680</v>
      </c>
      <c r="R76" s="499">
        <f t="shared" si="77"/>
        <v>1372680</v>
      </c>
      <c r="S76" s="499">
        <f t="shared" si="77"/>
        <v>1125140</v>
      </c>
      <c r="T76" s="499">
        <f t="shared" si="77"/>
        <v>0</v>
      </c>
      <c r="U76" s="499">
        <f t="shared" si="77"/>
        <v>0</v>
      </c>
      <c r="V76" s="492">
        <f t="shared" si="106"/>
        <v>0</v>
      </c>
      <c r="W76" s="499">
        <f t="shared" si="107"/>
        <v>0</v>
      </c>
      <c r="X76" s="499">
        <f>L76+AD76</f>
        <v>0</v>
      </c>
      <c r="Y76" s="499">
        <f t="shared" ref="Y76:AA77" si="113">M76+AE76</f>
        <v>0</v>
      </c>
      <c r="Z76" s="499">
        <f t="shared" si="113"/>
        <v>0</v>
      </c>
      <c r="AA76" s="499">
        <f t="shared" si="113"/>
        <v>0</v>
      </c>
      <c r="AB76" s="492">
        <f t="shared" si="108"/>
        <v>1372680</v>
      </c>
      <c r="AC76" s="494">
        <f t="shared" si="109"/>
        <v>0</v>
      </c>
      <c r="AD76" s="494"/>
      <c r="AE76" s="494"/>
      <c r="AF76" s="494"/>
      <c r="AG76" s="494"/>
      <c r="AH76" s="494">
        <f t="shared" si="110"/>
        <v>0</v>
      </c>
      <c r="AI76" s="494">
        <f t="shared" si="111"/>
        <v>0</v>
      </c>
      <c r="AJ76" s="494"/>
      <c r="AK76" s="494"/>
      <c r="AL76" s="494"/>
      <c r="AM76" s="494"/>
      <c r="AN76" s="494">
        <f t="shared" si="112"/>
        <v>0</v>
      </c>
    </row>
    <row r="77" spans="1:40" ht="78.75">
      <c r="A77" s="515" t="s">
        <v>189</v>
      </c>
      <c r="B77" s="515" t="s">
        <v>190</v>
      </c>
      <c r="C77" s="515" t="s">
        <v>135</v>
      </c>
      <c r="D77" s="520" t="s">
        <v>191</v>
      </c>
      <c r="E77" s="498">
        <f t="shared" si="79"/>
        <v>589000</v>
      </c>
      <c r="F77" s="498">
        <v>589000</v>
      </c>
      <c r="G77" s="498">
        <v>355740</v>
      </c>
      <c r="H77" s="498"/>
      <c r="I77" s="498"/>
      <c r="J77" s="498">
        <f t="shared" si="80"/>
        <v>0</v>
      </c>
      <c r="K77" s="498">
        <f t="shared" si="81"/>
        <v>0</v>
      </c>
      <c r="L77" s="498"/>
      <c r="M77" s="498"/>
      <c r="N77" s="498"/>
      <c r="O77" s="498"/>
      <c r="P77" s="498">
        <f t="shared" si="82"/>
        <v>589000</v>
      </c>
      <c r="Q77" s="492">
        <f t="shared" si="105"/>
        <v>589000</v>
      </c>
      <c r="R77" s="499">
        <f t="shared" si="77"/>
        <v>589000</v>
      </c>
      <c r="S77" s="499">
        <f t="shared" si="77"/>
        <v>355740</v>
      </c>
      <c r="T77" s="499">
        <f t="shared" si="77"/>
        <v>0</v>
      </c>
      <c r="U77" s="499">
        <f t="shared" si="77"/>
        <v>0</v>
      </c>
      <c r="V77" s="492">
        <f t="shared" si="106"/>
        <v>0</v>
      </c>
      <c r="W77" s="499">
        <f t="shared" si="107"/>
        <v>0</v>
      </c>
      <c r="X77" s="499">
        <f>L77+AD77</f>
        <v>0</v>
      </c>
      <c r="Y77" s="499">
        <f t="shared" si="113"/>
        <v>0</v>
      </c>
      <c r="Z77" s="499">
        <f t="shared" si="113"/>
        <v>0</v>
      </c>
      <c r="AA77" s="499">
        <f t="shared" si="113"/>
        <v>0</v>
      </c>
      <c r="AB77" s="492">
        <f t="shared" si="108"/>
        <v>589000</v>
      </c>
      <c r="AC77" s="494">
        <f t="shared" si="109"/>
        <v>0</v>
      </c>
      <c r="AD77" s="494"/>
      <c r="AE77" s="494"/>
      <c r="AF77" s="494"/>
      <c r="AG77" s="494"/>
      <c r="AH77" s="494">
        <f t="shared" si="110"/>
        <v>0</v>
      </c>
      <c r="AI77" s="494">
        <f t="shared" si="111"/>
        <v>0</v>
      </c>
      <c r="AJ77" s="494"/>
      <c r="AK77" s="494"/>
      <c r="AL77" s="494"/>
      <c r="AM77" s="494"/>
      <c r="AN77" s="494">
        <f t="shared" si="112"/>
        <v>0</v>
      </c>
    </row>
    <row r="78" spans="1:40" ht="31.5">
      <c r="A78" s="489" t="s">
        <v>556</v>
      </c>
      <c r="B78" s="500">
        <v>3000</v>
      </c>
      <c r="C78" s="484"/>
      <c r="D78" s="72" t="s">
        <v>472</v>
      </c>
      <c r="E78" s="486">
        <f>E79</f>
        <v>400150</v>
      </c>
      <c r="F78" s="486">
        <f t="shared" ref="F78:P78" si="114">F79</f>
        <v>400150</v>
      </c>
      <c r="G78" s="486">
        <f t="shared" si="114"/>
        <v>0</v>
      </c>
      <c r="H78" s="486">
        <f t="shared" si="114"/>
        <v>0</v>
      </c>
      <c r="I78" s="486">
        <f t="shared" si="114"/>
        <v>0</v>
      </c>
      <c r="J78" s="486">
        <f t="shared" si="114"/>
        <v>0</v>
      </c>
      <c r="K78" s="486">
        <f t="shared" si="114"/>
        <v>0</v>
      </c>
      <c r="L78" s="486">
        <f t="shared" si="114"/>
        <v>0</v>
      </c>
      <c r="M78" s="486">
        <f t="shared" si="114"/>
        <v>0</v>
      </c>
      <c r="N78" s="486">
        <f t="shared" si="114"/>
        <v>0</v>
      </c>
      <c r="O78" s="486">
        <f t="shared" si="114"/>
        <v>0</v>
      </c>
      <c r="P78" s="486">
        <f t="shared" si="114"/>
        <v>400150</v>
      </c>
      <c r="Q78" s="492"/>
      <c r="R78" s="499"/>
      <c r="S78" s="499"/>
      <c r="T78" s="499"/>
      <c r="U78" s="499"/>
      <c r="V78" s="492"/>
      <c r="W78" s="499"/>
      <c r="X78" s="499"/>
      <c r="Y78" s="499"/>
      <c r="Z78" s="499"/>
      <c r="AA78" s="499"/>
      <c r="AB78" s="492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4"/>
      <c r="AN78" s="494"/>
    </row>
    <row r="79" spans="1:40" ht="63">
      <c r="A79" s="502" t="s">
        <v>558</v>
      </c>
      <c r="B79" s="503">
        <v>3230</v>
      </c>
      <c r="C79" s="503">
        <v>1070</v>
      </c>
      <c r="D79" s="526" t="s">
        <v>521</v>
      </c>
      <c r="E79" s="498">
        <f t="shared" si="79"/>
        <v>400150</v>
      </c>
      <c r="F79" s="498">
        <v>400150</v>
      </c>
      <c r="G79" s="498"/>
      <c r="H79" s="498"/>
      <c r="I79" s="498"/>
      <c r="J79" s="498"/>
      <c r="K79" s="498"/>
      <c r="L79" s="498"/>
      <c r="M79" s="498"/>
      <c r="N79" s="498"/>
      <c r="O79" s="498"/>
      <c r="P79" s="498">
        <f t="shared" si="82"/>
        <v>400150</v>
      </c>
      <c r="Q79" s="492"/>
      <c r="R79" s="499"/>
      <c r="S79" s="499"/>
      <c r="T79" s="499"/>
      <c r="U79" s="499"/>
      <c r="V79" s="492"/>
      <c r="W79" s="499"/>
      <c r="X79" s="499"/>
      <c r="Y79" s="499"/>
      <c r="Z79" s="499"/>
      <c r="AA79" s="499"/>
      <c r="AB79" s="492"/>
      <c r="AC79" s="494"/>
      <c r="AD79" s="494"/>
      <c r="AE79" s="494"/>
      <c r="AF79" s="494"/>
      <c r="AG79" s="494"/>
      <c r="AH79" s="494"/>
      <c r="AI79" s="494"/>
      <c r="AJ79" s="494"/>
      <c r="AK79" s="494"/>
      <c r="AL79" s="494"/>
      <c r="AM79" s="494"/>
      <c r="AN79" s="494"/>
    </row>
    <row r="80" spans="1:40" s="514" customFormat="1" ht="15.75">
      <c r="A80" s="513" t="s">
        <v>493</v>
      </c>
      <c r="B80" s="513" t="s">
        <v>494</v>
      </c>
      <c r="C80" s="513"/>
      <c r="D80" s="521" t="s">
        <v>495</v>
      </c>
      <c r="E80" s="491">
        <f>E81+E82+E83+E84</f>
        <v>4624970</v>
      </c>
      <c r="F80" s="491">
        <f t="shared" ref="F80:P80" si="115">F81+F82+F83+F84</f>
        <v>4624970</v>
      </c>
      <c r="G80" s="491">
        <f t="shared" si="115"/>
        <v>3084910</v>
      </c>
      <c r="H80" s="491">
        <f t="shared" si="115"/>
        <v>484370</v>
      </c>
      <c r="I80" s="491">
        <f t="shared" si="115"/>
        <v>0</v>
      </c>
      <c r="J80" s="491">
        <f t="shared" si="115"/>
        <v>421321</v>
      </c>
      <c r="K80" s="491">
        <f t="shared" si="115"/>
        <v>213451</v>
      </c>
      <c r="L80" s="491">
        <f t="shared" si="115"/>
        <v>207870</v>
      </c>
      <c r="M80" s="491">
        <f t="shared" si="115"/>
        <v>133330</v>
      </c>
      <c r="N80" s="491">
        <f t="shared" si="115"/>
        <v>0</v>
      </c>
      <c r="O80" s="491">
        <f t="shared" si="115"/>
        <v>213451</v>
      </c>
      <c r="P80" s="491">
        <f t="shared" si="115"/>
        <v>5046291</v>
      </c>
      <c r="Q80" s="493">
        <f>Q81+Q82+Q83+Q84</f>
        <v>4624970</v>
      </c>
      <c r="R80" s="493">
        <f t="shared" ref="R80:AB80" si="116">R81+R82+R83+R84</f>
        <v>4624970</v>
      </c>
      <c r="S80" s="493">
        <f t="shared" si="116"/>
        <v>3084910</v>
      </c>
      <c r="T80" s="493">
        <f t="shared" si="116"/>
        <v>484370</v>
      </c>
      <c r="U80" s="493">
        <f t="shared" si="116"/>
        <v>0</v>
      </c>
      <c r="V80" s="493">
        <f t="shared" si="116"/>
        <v>207870</v>
      </c>
      <c r="W80" s="493">
        <f t="shared" si="116"/>
        <v>0</v>
      </c>
      <c r="X80" s="493">
        <f t="shared" si="116"/>
        <v>207870</v>
      </c>
      <c r="Y80" s="493">
        <f t="shared" si="116"/>
        <v>133330</v>
      </c>
      <c r="Z80" s="493">
        <f t="shared" si="116"/>
        <v>0</v>
      </c>
      <c r="AA80" s="493">
        <f t="shared" si="116"/>
        <v>0</v>
      </c>
      <c r="AB80" s="493">
        <f t="shared" si="116"/>
        <v>4832840</v>
      </c>
      <c r="AC80" s="495">
        <f>AC81+AC82+AC83+AC84</f>
        <v>0</v>
      </c>
      <c r="AD80" s="495">
        <f t="shared" ref="AD80:AN80" si="117">AD81+AD82+AD83+AD84</f>
        <v>0</v>
      </c>
      <c r="AE80" s="495">
        <f t="shared" si="117"/>
        <v>0</v>
      </c>
      <c r="AF80" s="495">
        <f t="shared" si="117"/>
        <v>0</v>
      </c>
      <c r="AG80" s="495">
        <f t="shared" si="117"/>
        <v>0</v>
      </c>
      <c r="AH80" s="495">
        <f t="shared" si="117"/>
        <v>0</v>
      </c>
      <c r="AI80" s="495">
        <f t="shared" si="117"/>
        <v>0</v>
      </c>
      <c r="AJ80" s="495">
        <f t="shared" si="117"/>
        <v>0</v>
      </c>
      <c r="AK80" s="495">
        <f t="shared" si="117"/>
        <v>0</v>
      </c>
      <c r="AL80" s="495">
        <f t="shared" si="117"/>
        <v>0</v>
      </c>
      <c r="AM80" s="495">
        <f t="shared" si="117"/>
        <v>0</v>
      </c>
      <c r="AN80" s="495">
        <f t="shared" si="117"/>
        <v>0</v>
      </c>
    </row>
    <row r="81" spans="1:40" ht="47.25">
      <c r="A81" s="497" t="s">
        <v>143</v>
      </c>
      <c r="B81" s="497" t="s">
        <v>144</v>
      </c>
      <c r="C81" s="497" t="s">
        <v>145</v>
      </c>
      <c r="D81" s="73" t="s">
        <v>146</v>
      </c>
      <c r="E81" s="498">
        <f t="shared" si="79"/>
        <v>100000</v>
      </c>
      <c r="F81" s="498">
        <v>100000</v>
      </c>
      <c r="G81" s="498">
        <v>0</v>
      </c>
      <c r="H81" s="498">
        <v>0</v>
      </c>
      <c r="I81" s="498">
        <v>0</v>
      </c>
      <c r="J81" s="498">
        <f t="shared" si="80"/>
        <v>0</v>
      </c>
      <c r="K81" s="498">
        <f t="shared" si="81"/>
        <v>0</v>
      </c>
      <c r="L81" s="498">
        <v>0</v>
      </c>
      <c r="M81" s="498">
        <v>0</v>
      </c>
      <c r="N81" s="498">
        <v>0</v>
      </c>
      <c r="O81" s="498">
        <v>0</v>
      </c>
      <c r="P81" s="498">
        <f t="shared" si="82"/>
        <v>100000</v>
      </c>
      <c r="Q81" s="492">
        <f t="shared" ref="Q81:Q84" si="118">R81+U81</f>
        <v>100000</v>
      </c>
      <c r="R81" s="499">
        <f t="shared" si="77"/>
        <v>100000</v>
      </c>
      <c r="S81" s="499">
        <f t="shared" si="77"/>
        <v>0</v>
      </c>
      <c r="T81" s="499">
        <f t="shared" si="77"/>
        <v>0</v>
      </c>
      <c r="U81" s="499">
        <f t="shared" si="77"/>
        <v>0</v>
      </c>
      <c r="V81" s="492">
        <f t="shared" ref="V81:V84" si="119">X81+AA81</f>
        <v>0</v>
      </c>
      <c r="W81" s="499">
        <f t="shared" ref="W81:W84" si="120">AA81</f>
        <v>0</v>
      </c>
      <c r="X81" s="499">
        <v>0</v>
      </c>
      <c r="Y81" s="499">
        <v>0</v>
      </c>
      <c r="Z81" s="499">
        <v>0</v>
      </c>
      <c r="AA81" s="499">
        <v>0</v>
      </c>
      <c r="AB81" s="492">
        <f t="shared" ref="AB81:AB84" si="121">Q81+V81</f>
        <v>100000</v>
      </c>
      <c r="AC81" s="494">
        <f t="shared" ref="AC81:AC84" si="122">AD81+AG81</f>
        <v>0</v>
      </c>
      <c r="AD81" s="494"/>
      <c r="AE81" s="494"/>
      <c r="AF81" s="494"/>
      <c r="AG81" s="494">
        <v>0</v>
      </c>
      <c r="AH81" s="494">
        <f t="shared" ref="AH81:AH84" si="123">AJ81+AM81</f>
        <v>0</v>
      </c>
      <c r="AI81" s="494">
        <f t="shared" ref="AI81:AI84" si="124">AM81</f>
        <v>0</v>
      </c>
      <c r="AJ81" s="494">
        <v>0</v>
      </c>
      <c r="AK81" s="494">
        <v>0</v>
      </c>
      <c r="AL81" s="494">
        <v>0</v>
      </c>
      <c r="AM81" s="494">
        <v>0</v>
      </c>
      <c r="AN81" s="494">
        <f t="shared" ref="AN81:AN84" si="125">AC81+AH81</f>
        <v>0</v>
      </c>
    </row>
    <row r="82" spans="1:40" ht="47.25">
      <c r="A82" s="497" t="s">
        <v>147</v>
      </c>
      <c r="B82" s="497" t="s">
        <v>148</v>
      </c>
      <c r="C82" s="497" t="s">
        <v>145</v>
      </c>
      <c r="D82" s="73" t="s">
        <v>149</v>
      </c>
      <c r="E82" s="498">
        <f t="shared" si="79"/>
        <v>3887130</v>
      </c>
      <c r="F82" s="498">
        <v>3887130</v>
      </c>
      <c r="G82" s="498">
        <v>2816410</v>
      </c>
      <c r="H82" s="498">
        <v>365820</v>
      </c>
      <c r="I82" s="498">
        <v>0</v>
      </c>
      <c r="J82" s="498">
        <f t="shared" si="80"/>
        <v>213451</v>
      </c>
      <c r="K82" s="498">
        <f t="shared" si="81"/>
        <v>213451</v>
      </c>
      <c r="L82" s="498">
        <v>0</v>
      </c>
      <c r="M82" s="498">
        <v>0</v>
      </c>
      <c r="N82" s="498">
        <v>0</v>
      </c>
      <c r="O82" s="498">
        <v>213451</v>
      </c>
      <c r="P82" s="498">
        <f t="shared" si="82"/>
        <v>4100581</v>
      </c>
      <c r="Q82" s="492">
        <f t="shared" si="118"/>
        <v>3887130</v>
      </c>
      <c r="R82" s="499">
        <f t="shared" si="77"/>
        <v>3887130</v>
      </c>
      <c r="S82" s="499">
        <f t="shared" si="77"/>
        <v>2816410</v>
      </c>
      <c r="T82" s="499">
        <f t="shared" si="77"/>
        <v>365820</v>
      </c>
      <c r="U82" s="499">
        <f t="shared" si="77"/>
        <v>0</v>
      </c>
      <c r="V82" s="492">
        <f t="shared" si="119"/>
        <v>0</v>
      </c>
      <c r="W82" s="499">
        <f t="shared" si="120"/>
        <v>0</v>
      </c>
      <c r="X82" s="499">
        <v>0</v>
      </c>
      <c r="Y82" s="499">
        <v>0</v>
      </c>
      <c r="Z82" s="499">
        <v>0</v>
      </c>
      <c r="AA82" s="499">
        <v>0</v>
      </c>
      <c r="AB82" s="492">
        <f t="shared" si="121"/>
        <v>3887130</v>
      </c>
      <c r="AC82" s="494">
        <f t="shared" si="122"/>
        <v>0</v>
      </c>
      <c r="AD82" s="494"/>
      <c r="AE82" s="494"/>
      <c r="AF82" s="494"/>
      <c r="AG82" s="494">
        <v>0</v>
      </c>
      <c r="AH82" s="494">
        <f t="shared" si="123"/>
        <v>0</v>
      </c>
      <c r="AI82" s="494">
        <f t="shared" si="124"/>
        <v>0</v>
      </c>
      <c r="AJ82" s="494">
        <v>0</v>
      </c>
      <c r="AK82" s="494">
        <v>0</v>
      </c>
      <c r="AL82" s="494">
        <v>0</v>
      </c>
      <c r="AM82" s="494">
        <v>0</v>
      </c>
      <c r="AN82" s="494">
        <f t="shared" si="125"/>
        <v>0</v>
      </c>
    </row>
    <row r="83" spans="1:40" ht="78.75">
      <c r="A83" s="497" t="s">
        <v>150</v>
      </c>
      <c r="B83" s="497" t="s">
        <v>151</v>
      </c>
      <c r="C83" s="497" t="s">
        <v>145</v>
      </c>
      <c r="D83" s="73" t="s">
        <v>152</v>
      </c>
      <c r="E83" s="498">
        <f t="shared" si="79"/>
        <v>535840</v>
      </c>
      <c r="F83" s="498">
        <v>535840</v>
      </c>
      <c r="G83" s="498">
        <v>268500</v>
      </c>
      <c r="H83" s="498">
        <v>118550</v>
      </c>
      <c r="I83" s="498">
        <v>0</v>
      </c>
      <c r="J83" s="498">
        <f t="shared" si="80"/>
        <v>207870</v>
      </c>
      <c r="K83" s="498">
        <f t="shared" si="81"/>
        <v>0</v>
      </c>
      <c r="L83" s="498">
        <v>207870</v>
      </c>
      <c r="M83" s="498">
        <v>133330</v>
      </c>
      <c r="N83" s="498">
        <v>0</v>
      </c>
      <c r="O83" s="498">
        <v>0</v>
      </c>
      <c r="P83" s="498">
        <f t="shared" si="82"/>
        <v>743710</v>
      </c>
      <c r="Q83" s="492">
        <f t="shared" si="118"/>
        <v>535840</v>
      </c>
      <c r="R83" s="499">
        <f t="shared" si="77"/>
        <v>535840</v>
      </c>
      <c r="S83" s="499">
        <f t="shared" si="77"/>
        <v>268500</v>
      </c>
      <c r="T83" s="499">
        <f t="shared" si="77"/>
        <v>118550</v>
      </c>
      <c r="U83" s="499">
        <f t="shared" si="77"/>
        <v>0</v>
      </c>
      <c r="V83" s="492">
        <f t="shared" si="119"/>
        <v>207870</v>
      </c>
      <c r="W83" s="499">
        <f t="shared" si="120"/>
        <v>0</v>
      </c>
      <c r="X83" s="499">
        <f>L83+AD83</f>
        <v>207870</v>
      </c>
      <c r="Y83" s="499">
        <f t="shared" ref="Y83:AA83" si="126">M83+AE83</f>
        <v>133330</v>
      </c>
      <c r="Z83" s="499">
        <f t="shared" si="126"/>
        <v>0</v>
      </c>
      <c r="AA83" s="499">
        <f t="shared" si="126"/>
        <v>0</v>
      </c>
      <c r="AB83" s="492">
        <f t="shared" si="121"/>
        <v>743710</v>
      </c>
      <c r="AC83" s="494">
        <f t="shared" si="122"/>
        <v>0</v>
      </c>
      <c r="AD83" s="494"/>
      <c r="AE83" s="494"/>
      <c r="AF83" s="494"/>
      <c r="AG83" s="494">
        <v>0</v>
      </c>
      <c r="AH83" s="494">
        <f t="shared" si="123"/>
        <v>0</v>
      </c>
      <c r="AI83" s="494">
        <f t="shared" si="124"/>
        <v>0</v>
      </c>
      <c r="AJ83" s="494"/>
      <c r="AK83" s="494"/>
      <c r="AL83" s="494">
        <v>0</v>
      </c>
      <c r="AM83" s="494">
        <v>0</v>
      </c>
      <c r="AN83" s="494">
        <f t="shared" si="125"/>
        <v>0</v>
      </c>
    </row>
    <row r="84" spans="1:40" ht="63">
      <c r="A84" s="497" t="s">
        <v>153</v>
      </c>
      <c r="B84" s="497" t="s">
        <v>154</v>
      </c>
      <c r="C84" s="497" t="s">
        <v>145</v>
      </c>
      <c r="D84" s="73" t="s">
        <v>155</v>
      </c>
      <c r="E84" s="498">
        <f t="shared" si="79"/>
        <v>102000</v>
      </c>
      <c r="F84" s="498">
        <v>102000</v>
      </c>
      <c r="G84" s="498">
        <v>0</v>
      </c>
      <c r="H84" s="498">
        <v>0</v>
      </c>
      <c r="I84" s="498">
        <v>0</v>
      </c>
      <c r="J84" s="498">
        <f t="shared" si="80"/>
        <v>0</v>
      </c>
      <c r="K84" s="498">
        <f t="shared" si="81"/>
        <v>0</v>
      </c>
      <c r="L84" s="498">
        <v>0</v>
      </c>
      <c r="M84" s="498">
        <v>0</v>
      </c>
      <c r="N84" s="498">
        <v>0</v>
      </c>
      <c r="O84" s="498">
        <v>0</v>
      </c>
      <c r="P84" s="498">
        <f t="shared" si="82"/>
        <v>102000</v>
      </c>
      <c r="Q84" s="492">
        <f t="shared" si="118"/>
        <v>102000</v>
      </c>
      <c r="R84" s="499">
        <f t="shared" si="77"/>
        <v>102000</v>
      </c>
      <c r="S84" s="499">
        <f t="shared" si="77"/>
        <v>0</v>
      </c>
      <c r="T84" s="499">
        <f t="shared" si="77"/>
        <v>0</v>
      </c>
      <c r="U84" s="499">
        <f t="shared" si="77"/>
        <v>0</v>
      </c>
      <c r="V84" s="492">
        <f t="shared" si="119"/>
        <v>0</v>
      </c>
      <c r="W84" s="499">
        <f t="shared" si="120"/>
        <v>0</v>
      </c>
      <c r="X84" s="499">
        <v>0</v>
      </c>
      <c r="Y84" s="499">
        <v>0</v>
      </c>
      <c r="Z84" s="499">
        <v>0</v>
      </c>
      <c r="AA84" s="499">
        <v>0</v>
      </c>
      <c r="AB84" s="492">
        <f t="shared" si="121"/>
        <v>102000</v>
      </c>
      <c r="AC84" s="494">
        <f t="shared" si="122"/>
        <v>0</v>
      </c>
      <c r="AD84" s="494"/>
      <c r="AE84" s="494"/>
      <c r="AF84" s="494"/>
      <c r="AG84" s="494">
        <v>0</v>
      </c>
      <c r="AH84" s="494">
        <f t="shared" si="123"/>
        <v>0</v>
      </c>
      <c r="AI84" s="494">
        <f t="shared" si="124"/>
        <v>0</v>
      </c>
      <c r="AJ84" s="494">
        <v>0</v>
      </c>
      <c r="AK84" s="494">
        <v>0</v>
      </c>
      <c r="AL84" s="494">
        <v>0</v>
      </c>
      <c r="AM84" s="494">
        <v>0</v>
      </c>
      <c r="AN84" s="494">
        <f t="shared" si="125"/>
        <v>0</v>
      </c>
    </row>
    <row r="85" spans="1:40" ht="15.75">
      <c r="A85" s="489" t="s">
        <v>613</v>
      </c>
      <c r="B85" s="489" t="s">
        <v>481</v>
      </c>
      <c r="C85" s="489"/>
      <c r="D85" s="490" t="s">
        <v>482</v>
      </c>
      <c r="E85" s="486">
        <f>E86</f>
        <v>422000</v>
      </c>
      <c r="F85" s="486">
        <f t="shared" ref="F85:P85" si="127">F86</f>
        <v>422000</v>
      </c>
      <c r="G85" s="486">
        <f t="shared" si="127"/>
        <v>0</v>
      </c>
      <c r="H85" s="486">
        <f t="shared" si="127"/>
        <v>160000</v>
      </c>
      <c r="I85" s="486">
        <f t="shared" si="127"/>
        <v>0</v>
      </c>
      <c r="J85" s="486">
        <f t="shared" si="127"/>
        <v>0</v>
      </c>
      <c r="K85" s="486">
        <f t="shared" si="127"/>
        <v>0</v>
      </c>
      <c r="L85" s="486">
        <f t="shared" si="127"/>
        <v>0</v>
      </c>
      <c r="M85" s="486">
        <f t="shared" si="127"/>
        <v>0</v>
      </c>
      <c r="N85" s="486">
        <f t="shared" si="127"/>
        <v>0</v>
      </c>
      <c r="O85" s="486">
        <f t="shared" si="127"/>
        <v>0</v>
      </c>
      <c r="P85" s="486">
        <f t="shared" si="127"/>
        <v>422000</v>
      </c>
      <c r="Q85" s="492"/>
      <c r="R85" s="499"/>
      <c r="S85" s="499"/>
      <c r="T85" s="499"/>
      <c r="U85" s="499"/>
      <c r="V85" s="492"/>
      <c r="W85" s="499"/>
      <c r="X85" s="499"/>
      <c r="Y85" s="499"/>
      <c r="Z85" s="499"/>
      <c r="AA85" s="499"/>
      <c r="AB85" s="492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4"/>
      <c r="AN85" s="494"/>
    </row>
    <row r="86" spans="1:40" ht="31.5">
      <c r="A86" s="515" t="s">
        <v>563</v>
      </c>
      <c r="B86" s="503">
        <v>8240</v>
      </c>
      <c r="C86" s="502" t="s">
        <v>562</v>
      </c>
      <c r="D86" s="73" t="s">
        <v>561</v>
      </c>
      <c r="E86" s="498">
        <f t="shared" si="79"/>
        <v>422000</v>
      </c>
      <c r="F86" s="498">
        <v>422000</v>
      </c>
      <c r="G86" s="498"/>
      <c r="H86" s="498">
        <v>160000</v>
      </c>
      <c r="I86" s="498"/>
      <c r="J86" s="498"/>
      <c r="K86" s="498"/>
      <c r="L86" s="498"/>
      <c r="M86" s="498"/>
      <c r="N86" s="498"/>
      <c r="O86" s="498"/>
      <c r="P86" s="498">
        <f t="shared" si="82"/>
        <v>422000</v>
      </c>
      <c r="Q86" s="492"/>
      <c r="R86" s="499">
        <f t="shared" si="77"/>
        <v>422000</v>
      </c>
      <c r="S86" s="499"/>
      <c r="T86" s="499"/>
      <c r="U86" s="499"/>
      <c r="V86" s="492"/>
      <c r="W86" s="499"/>
      <c r="X86" s="499"/>
      <c r="Y86" s="499"/>
      <c r="Z86" s="499"/>
      <c r="AA86" s="499"/>
      <c r="AB86" s="492"/>
      <c r="AC86" s="494"/>
      <c r="AD86" s="494"/>
      <c r="AE86" s="494"/>
      <c r="AF86" s="494"/>
      <c r="AG86" s="494"/>
      <c r="AH86" s="494"/>
      <c r="AI86" s="494"/>
      <c r="AJ86" s="494"/>
      <c r="AK86" s="494"/>
      <c r="AL86" s="494"/>
      <c r="AM86" s="494"/>
      <c r="AN86" s="494"/>
    </row>
    <row r="87" spans="1:40" ht="47.25">
      <c r="A87" s="489"/>
      <c r="B87" s="485" t="s">
        <v>291</v>
      </c>
      <c r="C87" s="497"/>
      <c r="D87" s="72" t="s">
        <v>186</v>
      </c>
      <c r="E87" s="486">
        <f>E88+E90</f>
        <v>2133100</v>
      </c>
      <c r="F87" s="486">
        <f>F88+F90</f>
        <v>2133100</v>
      </c>
      <c r="G87" s="486">
        <f t="shared" ref="G87:I87" si="128">G88+G90</f>
        <v>1168100</v>
      </c>
      <c r="H87" s="486">
        <f t="shared" si="128"/>
        <v>62400</v>
      </c>
      <c r="I87" s="486">
        <f t="shared" si="128"/>
        <v>0</v>
      </c>
      <c r="J87" s="486">
        <f>J88+J90+J93</f>
        <v>217000</v>
      </c>
      <c r="K87" s="486">
        <f t="shared" ref="K87:P87" si="129">K88+K90+K93</f>
        <v>217000</v>
      </c>
      <c r="L87" s="486">
        <f t="shared" si="129"/>
        <v>0</v>
      </c>
      <c r="M87" s="486">
        <f t="shared" si="129"/>
        <v>0</v>
      </c>
      <c r="N87" s="486">
        <f t="shared" si="129"/>
        <v>0</v>
      </c>
      <c r="O87" s="486">
        <f t="shared" si="129"/>
        <v>217000</v>
      </c>
      <c r="P87" s="486">
        <f t="shared" si="129"/>
        <v>2350100</v>
      </c>
      <c r="Q87" s="487">
        <f>Q88+Q90</f>
        <v>1688100</v>
      </c>
      <c r="R87" s="487">
        <f>R88+R90</f>
        <v>1688100</v>
      </c>
      <c r="S87" s="487">
        <f t="shared" ref="S87:AB87" si="130">S88+S90</f>
        <v>1168100</v>
      </c>
      <c r="T87" s="487">
        <f t="shared" si="130"/>
        <v>62400</v>
      </c>
      <c r="U87" s="487">
        <f t="shared" si="130"/>
        <v>0</v>
      </c>
      <c r="V87" s="487">
        <f t="shared" si="130"/>
        <v>0</v>
      </c>
      <c r="W87" s="487">
        <f t="shared" si="130"/>
        <v>0</v>
      </c>
      <c r="X87" s="487">
        <f t="shared" si="130"/>
        <v>0</v>
      </c>
      <c r="Y87" s="487">
        <f t="shared" si="130"/>
        <v>0</v>
      </c>
      <c r="Z87" s="487">
        <f t="shared" si="130"/>
        <v>0</v>
      </c>
      <c r="AA87" s="487">
        <f t="shared" si="130"/>
        <v>0</v>
      </c>
      <c r="AB87" s="487">
        <f t="shared" si="130"/>
        <v>1688100</v>
      </c>
      <c r="AC87" s="488">
        <f>AC88+AC90</f>
        <v>0</v>
      </c>
      <c r="AD87" s="488">
        <f>AD88+AD90</f>
        <v>0</v>
      </c>
      <c r="AE87" s="488">
        <f t="shared" ref="AE87:AN87" si="131">AE88+AE90</f>
        <v>0</v>
      </c>
      <c r="AF87" s="488">
        <f t="shared" si="131"/>
        <v>0</v>
      </c>
      <c r="AG87" s="488">
        <f t="shared" si="131"/>
        <v>0</v>
      </c>
      <c r="AH87" s="488">
        <f t="shared" si="131"/>
        <v>0</v>
      </c>
      <c r="AI87" s="488">
        <f t="shared" si="131"/>
        <v>0</v>
      </c>
      <c r="AJ87" s="488">
        <f t="shared" si="131"/>
        <v>0</v>
      </c>
      <c r="AK87" s="488">
        <f t="shared" si="131"/>
        <v>0</v>
      </c>
      <c r="AL87" s="488">
        <f t="shared" si="131"/>
        <v>0</v>
      </c>
      <c r="AM87" s="488">
        <f t="shared" si="131"/>
        <v>0</v>
      </c>
      <c r="AN87" s="488">
        <f t="shared" si="131"/>
        <v>0</v>
      </c>
    </row>
    <row r="88" spans="1:40" ht="15.75">
      <c r="A88" s="489" t="s">
        <v>496</v>
      </c>
      <c r="B88" s="489" t="s">
        <v>467</v>
      </c>
      <c r="C88" s="489"/>
      <c r="D88" s="490" t="s">
        <v>468</v>
      </c>
      <c r="E88" s="516">
        <f>E89</f>
        <v>1568100</v>
      </c>
      <c r="F88" s="516">
        <f t="shared" ref="F88:AN88" si="132">F89</f>
        <v>1568100</v>
      </c>
      <c r="G88" s="516">
        <f t="shared" si="132"/>
        <v>1168100</v>
      </c>
      <c r="H88" s="516">
        <f t="shared" si="132"/>
        <v>62400</v>
      </c>
      <c r="I88" s="516">
        <f t="shared" si="132"/>
        <v>0</v>
      </c>
      <c r="J88" s="516">
        <f t="shared" si="132"/>
        <v>0</v>
      </c>
      <c r="K88" s="516">
        <f t="shared" si="132"/>
        <v>0</v>
      </c>
      <c r="L88" s="516">
        <f t="shared" si="132"/>
        <v>0</v>
      </c>
      <c r="M88" s="516">
        <f t="shared" si="132"/>
        <v>0</v>
      </c>
      <c r="N88" s="516">
        <f t="shared" si="132"/>
        <v>0</v>
      </c>
      <c r="O88" s="516">
        <f t="shared" si="132"/>
        <v>0</v>
      </c>
      <c r="P88" s="516">
        <f t="shared" si="132"/>
        <v>1568100</v>
      </c>
      <c r="Q88" s="517">
        <f>Q89</f>
        <v>1568100</v>
      </c>
      <c r="R88" s="517">
        <f t="shared" si="132"/>
        <v>1568100</v>
      </c>
      <c r="S88" s="517">
        <f t="shared" si="132"/>
        <v>1168100</v>
      </c>
      <c r="T88" s="517">
        <f t="shared" si="132"/>
        <v>62400</v>
      </c>
      <c r="U88" s="517">
        <f t="shared" si="132"/>
        <v>0</v>
      </c>
      <c r="V88" s="517">
        <f t="shared" si="132"/>
        <v>0</v>
      </c>
      <c r="W88" s="517">
        <f t="shared" si="132"/>
        <v>0</v>
      </c>
      <c r="X88" s="517">
        <f t="shared" si="132"/>
        <v>0</v>
      </c>
      <c r="Y88" s="517">
        <f t="shared" si="132"/>
        <v>0</v>
      </c>
      <c r="Z88" s="517">
        <f t="shared" si="132"/>
        <v>0</v>
      </c>
      <c r="AA88" s="517">
        <f t="shared" si="132"/>
        <v>0</v>
      </c>
      <c r="AB88" s="517">
        <f t="shared" si="132"/>
        <v>1568100</v>
      </c>
      <c r="AC88" s="518">
        <f>AC89</f>
        <v>0</v>
      </c>
      <c r="AD88" s="518">
        <f t="shared" si="132"/>
        <v>0</v>
      </c>
      <c r="AE88" s="518">
        <f t="shared" si="132"/>
        <v>0</v>
      </c>
      <c r="AF88" s="518">
        <f t="shared" si="132"/>
        <v>0</v>
      </c>
      <c r="AG88" s="518">
        <f t="shared" si="132"/>
        <v>0</v>
      </c>
      <c r="AH88" s="518">
        <f t="shared" si="132"/>
        <v>0</v>
      </c>
      <c r="AI88" s="518">
        <f t="shared" si="132"/>
        <v>0</v>
      </c>
      <c r="AJ88" s="518">
        <f t="shared" si="132"/>
        <v>0</v>
      </c>
      <c r="AK88" s="518">
        <f t="shared" si="132"/>
        <v>0</v>
      </c>
      <c r="AL88" s="518">
        <f t="shared" si="132"/>
        <v>0</v>
      </c>
      <c r="AM88" s="518">
        <f t="shared" si="132"/>
        <v>0</v>
      </c>
      <c r="AN88" s="518">
        <f t="shared" si="132"/>
        <v>0</v>
      </c>
    </row>
    <row r="89" spans="1:40" ht="47.25">
      <c r="A89" s="502" t="s">
        <v>287</v>
      </c>
      <c r="B89" s="497" t="s">
        <v>114</v>
      </c>
      <c r="C89" s="497" t="s">
        <v>21</v>
      </c>
      <c r="D89" s="73" t="s">
        <v>115</v>
      </c>
      <c r="E89" s="498">
        <f>F89+I89</f>
        <v>1568100</v>
      </c>
      <c r="F89" s="498">
        <v>1568100</v>
      </c>
      <c r="G89" s="498">
        <v>1168100</v>
      </c>
      <c r="H89" s="498">
        <v>62400</v>
      </c>
      <c r="I89" s="498"/>
      <c r="J89" s="498"/>
      <c r="K89" s="498">
        <f>O89</f>
        <v>0</v>
      </c>
      <c r="L89" s="498"/>
      <c r="M89" s="498"/>
      <c r="N89" s="498"/>
      <c r="O89" s="498"/>
      <c r="P89" s="498">
        <f>E89+J89</f>
        <v>1568100</v>
      </c>
      <c r="Q89" s="492">
        <f>R89+U89</f>
        <v>1568100</v>
      </c>
      <c r="R89" s="499">
        <f t="shared" ref="R89:U91" si="133">F89+AD89</f>
        <v>1568100</v>
      </c>
      <c r="S89" s="499">
        <f t="shared" si="133"/>
        <v>1168100</v>
      </c>
      <c r="T89" s="499">
        <f t="shared" si="133"/>
        <v>62400</v>
      </c>
      <c r="U89" s="499">
        <f t="shared" si="133"/>
        <v>0</v>
      </c>
      <c r="V89" s="492"/>
      <c r="W89" s="499">
        <f>AA89</f>
        <v>0</v>
      </c>
      <c r="X89" s="499"/>
      <c r="Y89" s="499"/>
      <c r="Z89" s="499"/>
      <c r="AA89" s="499"/>
      <c r="AB89" s="492">
        <f>Q89+V89</f>
        <v>1568100</v>
      </c>
      <c r="AC89" s="494">
        <f>AD89+AG89</f>
        <v>0</v>
      </c>
      <c r="AD89" s="494"/>
      <c r="AE89" s="494"/>
      <c r="AF89" s="494"/>
      <c r="AG89" s="494"/>
      <c r="AH89" s="494"/>
      <c r="AI89" s="494">
        <f>AM89</f>
        <v>0</v>
      </c>
      <c r="AJ89" s="494"/>
      <c r="AK89" s="494"/>
      <c r="AL89" s="494"/>
      <c r="AM89" s="494"/>
      <c r="AN89" s="494">
        <f>AC89+AH89</f>
        <v>0</v>
      </c>
    </row>
    <row r="90" spans="1:40" ht="31.5">
      <c r="A90" s="489" t="s">
        <v>497</v>
      </c>
      <c r="B90" s="500">
        <v>3000</v>
      </c>
      <c r="C90" s="484"/>
      <c r="D90" s="72" t="s">
        <v>472</v>
      </c>
      <c r="E90" s="498">
        <f t="shared" ref="E90:E94" si="134">F90+I90</f>
        <v>565000</v>
      </c>
      <c r="F90" s="498">
        <f>F91+F92</f>
        <v>565000</v>
      </c>
      <c r="G90" s="498"/>
      <c r="H90" s="498"/>
      <c r="I90" s="498"/>
      <c r="J90" s="498"/>
      <c r="K90" s="498"/>
      <c r="L90" s="498"/>
      <c r="M90" s="498"/>
      <c r="N90" s="498"/>
      <c r="O90" s="498"/>
      <c r="P90" s="498">
        <f t="shared" ref="P90:P94" si="135">E90+J90</f>
        <v>565000</v>
      </c>
      <c r="Q90" s="492">
        <f>Q91</f>
        <v>120000</v>
      </c>
      <c r="R90" s="499">
        <f>R91</f>
        <v>120000</v>
      </c>
      <c r="S90" s="499">
        <f t="shared" ref="S90:U90" si="136">S91</f>
        <v>0</v>
      </c>
      <c r="T90" s="499">
        <f t="shared" si="136"/>
        <v>0</v>
      </c>
      <c r="U90" s="499">
        <f t="shared" si="136"/>
        <v>0</v>
      </c>
      <c r="V90" s="492">
        <f>X90+AA90</f>
        <v>0</v>
      </c>
      <c r="W90" s="499">
        <f>AA90</f>
        <v>0</v>
      </c>
      <c r="X90" s="499"/>
      <c r="Y90" s="499"/>
      <c r="Z90" s="499"/>
      <c r="AA90" s="499"/>
      <c r="AB90" s="492">
        <f t="shared" ref="AB90:AB91" si="137">Q90+V90</f>
        <v>120000</v>
      </c>
      <c r="AC90" s="494">
        <f t="shared" ref="AC90:AC91" si="138">AD90+AG90</f>
        <v>0</v>
      </c>
      <c r="AD90" s="494">
        <f>AD91</f>
        <v>0</v>
      </c>
      <c r="AE90" s="494"/>
      <c r="AF90" s="494"/>
      <c r="AG90" s="494"/>
      <c r="AH90" s="494"/>
      <c r="AI90" s="494"/>
      <c r="AJ90" s="494"/>
      <c r="AK90" s="494"/>
      <c r="AL90" s="494"/>
      <c r="AM90" s="494"/>
      <c r="AN90" s="494">
        <f t="shared" ref="AN90:AN91" si="139">AC90+AH90</f>
        <v>0</v>
      </c>
    </row>
    <row r="91" spans="1:40" ht="94.5">
      <c r="A91" s="515" t="s">
        <v>428</v>
      </c>
      <c r="B91" s="497" t="s">
        <v>48</v>
      </c>
      <c r="C91" s="497" t="s">
        <v>49</v>
      </c>
      <c r="D91" s="73" t="s">
        <v>50</v>
      </c>
      <c r="E91" s="498">
        <f t="shared" si="134"/>
        <v>120000</v>
      </c>
      <c r="F91" s="498">
        <v>120000</v>
      </c>
      <c r="G91" s="498"/>
      <c r="H91" s="498"/>
      <c r="I91" s="498"/>
      <c r="J91" s="498"/>
      <c r="K91" s="498"/>
      <c r="L91" s="498"/>
      <c r="M91" s="498"/>
      <c r="N91" s="498"/>
      <c r="O91" s="498"/>
      <c r="P91" s="498">
        <f t="shared" si="135"/>
        <v>120000</v>
      </c>
      <c r="Q91" s="492">
        <f t="shared" ref="Q91" si="140">R91+U91</f>
        <v>120000</v>
      </c>
      <c r="R91" s="499">
        <f t="shared" si="133"/>
        <v>120000</v>
      </c>
      <c r="S91" s="499">
        <f t="shared" si="133"/>
        <v>0</v>
      </c>
      <c r="T91" s="499">
        <f t="shared" si="133"/>
        <v>0</v>
      </c>
      <c r="U91" s="499">
        <f t="shared" si="133"/>
        <v>0</v>
      </c>
      <c r="V91" s="492"/>
      <c r="W91" s="499">
        <f>AA91</f>
        <v>0</v>
      </c>
      <c r="X91" s="499"/>
      <c r="Y91" s="499"/>
      <c r="Z91" s="499"/>
      <c r="AA91" s="499"/>
      <c r="AB91" s="492">
        <f t="shared" si="137"/>
        <v>120000</v>
      </c>
      <c r="AC91" s="494">
        <f t="shared" si="138"/>
        <v>0</v>
      </c>
      <c r="AD91" s="494"/>
      <c r="AE91" s="494"/>
      <c r="AF91" s="494"/>
      <c r="AG91" s="494"/>
      <c r="AH91" s="494"/>
      <c r="AI91" s="494"/>
      <c r="AJ91" s="494"/>
      <c r="AK91" s="494"/>
      <c r="AL91" s="494"/>
      <c r="AM91" s="494"/>
      <c r="AN91" s="494">
        <f t="shared" si="139"/>
        <v>0</v>
      </c>
    </row>
    <row r="92" spans="1:40" ht="32.25" customHeight="1">
      <c r="A92" s="515" t="s">
        <v>581</v>
      </c>
      <c r="B92" s="497" t="s">
        <v>61</v>
      </c>
      <c r="C92" s="497" t="s">
        <v>59</v>
      </c>
      <c r="D92" s="73" t="s">
        <v>62</v>
      </c>
      <c r="E92" s="498">
        <f t="shared" si="134"/>
        <v>445000</v>
      </c>
      <c r="F92" s="498">
        <v>445000</v>
      </c>
      <c r="G92" s="498"/>
      <c r="H92" s="498"/>
      <c r="I92" s="498"/>
      <c r="J92" s="498"/>
      <c r="K92" s="498"/>
      <c r="L92" s="498"/>
      <c r="M92" s="498"/>
      <c r="N92" s="498"/>
      <c r="O92" s="498"/>
      <c r="P92" s="498">
        <f t="shared" si="135"/>
        <v>445000</v>
      </c>
      <c r="Q92" s="492"/>
      <c r="R92" s="499"/>
      <c r="S92" s="499"/>
      <c r="T92" s="499"/>
      <c r="U92" s="499"/>
      <c r="V92" s="492"/>
      <c r="W92" s="499"/>
      <c r="X92" s="499"/>
      <c r="Y92" s="499"/>
      <c r="Z92" s="499"/>
      <c r="AA92" s="499"/>
      <c r="AB92" s="492"/>
      <c r="AC92" s="494"/>
      <c r="AD92" s="494"/>
      <c r="AE92" s="494"/>
      <c r="AF92" s="494"/>
      <c r="AG92" s="494"/>
      <c r="AH92" s="494"/>
      <c r="AI92" s="494"/>
      <c r="AJ92" s="494"/>
      <c r="AK92" s="494"/>
      <c r="AL92" s="494"/>
      <c r="AM92" s="494"/>
      <c r="AN92" s="494"/>
    </row>
    <row r="93" spans="1:40" ht="25.9" customHeight="1">
      <c r="A93" s="513" t="s">
        <v>589</v>
      </c>
      <c r="B93" s="484">
        <v>6000</v>
      </c>
      <c r="C93" s="484"/>
      <c r="D93" s="72" t="s">
        <v>474</v>
      </c>
      <c r="E93" s="486">
        <f>E94</f>
        <v>0</v>
      </c>
      <c r="F93" s="486">
        <f t="shared" ref="F93:P93" si="141">F94</f>
        <v>0</v>
      </c>
      <c r="G93" s="486">
        <f t="shared" si="141"/>
        <v>0</v>
      </c>
      <c r="H93" s="486">
        <f t="shared" si="141"/>
        <v>0</v>
      </c>
      <c r="I93" s="486">
        <f t="shared" si="141"/>
        <v>0</v>
      </c>
      <c r="J93" s="486">
        <f t="shared" si="141"/>
        <v>217000</v>
      </c>
      <c r="K93" s="486">
        <f t="shared" si="141"/>
        <v>217000</v>
      </c>
      <c r="L93" s="486">
        <f t="shared" si="141"/>
        <v>0</v>
      </c>
      <c r="M93" s="486">
        <f t="shared" si="141"/>
        <v>0</v>
      </c>
      <c r="N93" s="486">
        <f t="shared" si="141"/>
        <v>0</v>
      </c>
      <c r="O93" s="486">
        <f t="shared" si="141"/>
        <v>217000</v>
      </c>
      <c r="P93" s="486">
        <f t="shared" si="141"/>
        <v>217000</v>
      </c>
      <c r="Q93" s="492"/>
      <c r="R93" s="499"/>
      <c r="S93" s="499"/>
      <c r="T93" s="499"/>
      <c r="U93" s="499"/>
      <c r="V93" s="492"/>
      <c r="W93" s="499"/>
      <c r="X93" s="499"/>
      <c r="Y93" s="499"/>
      <c r="Z93" s="499"/>
      <c r="AA93" s="499"/>
      <c r="AB93" s="492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4"/>
      <c r="AN93" s="494"/>
    </row>
    <row r="94" spans="1:40" ht="107.45" customHeight="1">
      <c r="A94" s="515" t="s">
        <v>587</v>
      </c>
      <c r="B94" s="503">
        <v>6083</v>
      </c>
      <c r="C94" s="502" t="s">
        <v>184</v>
      </c>
      <c r="D94" s="576" t="s">
        <v>588</v>
      </c>
      <c r="E94" s="498">
        <f t="shared" si="134"/>
        <v>0</v>
      </c>
      <c r="F94" s="498"/>
      <c r="G94" s="498"/>
      <c r="H94" s="498"/>
      <c r="I94" s="498"/>
      <c r="J94" s="486">
        <f>L94+O94</f>
        <v>217000</v>
      </c>
      <c r="K94" s="498">
        <v>217000</v>
      </c>
      <c r="L94" s="498"/>
      <c r="M94" s="498"/>
      <c r="N94" s="498"/>
      <c r="O94" s="498">
        <v>217000</v>
      </c>
      <c r="P94" s="498">
        <f t="shared" si="135"/>
        <v>217000</v>
      </c>
      <c r="Q94" s="492"/>
      <c r="R94" s="499"/>
      <c r="S94" s="499"/>
      <c r="T94" s="499"/>
      <c r="U94" s="499"/>
      <c r="V94" s="492"/>
      <c r="W94" s="499"/>
      <c r="X94" s="499"/>
      <c r="Y94" s="499"/>
      <c r="Z94" s="499"/>
      <c r="AA94" s="499"/>
      <c r="AB94" s="492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4"/>
      <c r="AN94" s="494"/>
    </row>
    <row r="95" spans="1:40" ht="63">
      <c r="A95" s="484"/>
      <c r="B95" s="67">
        <v>10</v>
      </c>
      <c r="C95" s="484" t="s">
        <v>18</v>
      </c>
      <c r="D95" s="72" t="s">
        <v>498</v>
      </c>
      <c r="E95" s="486">
        <f>E96+E98+E100</f>
        <v>32528640</v>
      </c>
      <c r="F95" s="486">
        <f t="shared" ref="F95:I95" si="142">F96+F98+F100</f>
        <v>32528640</v>
      </c>
      <c r="G95" s="486">
        <f t="shared" si="142"/>
        <v>23551200</v>
      </c>
      <c r="H95" s="486">
        <f t="shared" si="142"/>
        <v>2772710</v>
      </c>
      <c r="I95" s="486">
        <f t="shared" si="142"/>
        <v>0</v>
      </c>
      <c r="J95" s="486">
        <f>J96+J98+J100+J105</f>
        <v>8710237</v>
      </c>
      <c r="K95" s="486">
        <f t="shared" ref="K95:P95" si="143">K96+K98+K100+K105</f>
        <v>7985237</v>
      </c>
      <c r="L95" s="486">
        <f t="shared" si="143"/>
        <v>725000</v>
      </c>
      <c r="M95" s="486">
        <f t="shared" si="143"/>
        <v>478000</v>
      </c>
      <c r="N95" s="486">
        <f t="shared" si="143"/>
        <v>11000</v>
      </c>
      <c r="O95" s="486">
        <f t="shared" si="143"/>
        <v>7985237</v>
      </c>
      <c r="P95" s="486">
        <f t="shared" si="143"/>
        <v>41238877</v>
      </c>
      <c r="Q95" s="487">
        <f>Q96+Q98+Q100</f>
        <v>32528640</v>
      </c>
      <c r="R95" s="487">
        <f t="shared" ref="R95:AB95" si="144">R96+R98+R100</f>
        <v>32528640</v>
      </c>
      <c r="S95" s="487">
        <f t="shared" si="144"/>
        <v>23551200</v>
      </c>
      <c r="T95" s="487">
        <f t="shared" si="144"/>
        <v>2772710</v>
      </c>
      <c r="U95" s="487">
        <f t="shared" si="144"/>
        <v>0</v>
      </c>
      <c r="V95" s="487">
        <f t="shared" si="144"/>
        <v>7561137</v>
      </c>
      <c r="W95" s="487">
        <f t="shared" si="144"/>
        <v>6836137</v>
      </c>
      <c r="X95" s="487">
        <f t="shared" si="144"/>
        <v>725000</v>
      </c>
      <c r="Y95" s="487">
        <f t="shared" si="144"/>
        <v>478000</v>
      </c>
      <c r="Z95" s="487">
        <f t="shared" si="144"/>
        <v>11000</v>
      </c>
      <c r="AA95" s="487">
        <f t="shared" si="144"/>
        <v>6836137</v>
      </c>
      <c r="AB95" s="487">
        <f t="shared" si="144"/>
        <v>40089777</v>
      </c>
      <c r="AC95" s="488">
        <f>AC96+AC98+AC100</f>
        <v>0</v>
      </c>
      <c r="AD95" s="488">
        <f t="shared" ref="AD95:AN95" si="145">AD96+AD98+AD100</f>
        <v>0</v>
      </c>
      <c r="AE95" s="488">
        <f t="shared" si="145"/>
        <v>0</v>
      </c>
      <c r="AF95" s="488">
        <f t="shared" si="145"/>
        <v>0</v>
      </c>
      <c r="AG95" s="488">
        <f t="shared" si="145"/>
        <v>0</v>
      </c>
      <c r="AH95" s="488">
        <f t="shared" si="145"/>
        <v>0</v>
      </c>
      <c r="AI95" s="488">
        <f t="shared" si="145"/>
        <v>0</v>
      </c>
      <c r="AJ95" s="488">
        <f t="shared" si="145"/>
        <v>0</v>
      </c>
      <c r="AK95" s="488">
        <f t="shared" si="145"/>
        <v>0</v>
      </c>
      <c r="AL95" s="488">
        <f t="shared" si="145"/>
        <v>0</v>
      </c>
      <c r="AM95" s="488">
        <f t="shared" si="145"/>
        <v>0</v>
      </c>
      <c r="AN95" s="488">
        <f t="shared" si="145"/>
        <v>0</v>
      </c>
    </row>
    <row r="96" spans="1:40" ht="15.75">
      <c r="A96" s="489" t="s">
        <v>499</v>
      </c>
      <c r="B96" s="489" t="s">
        <v>467</v>
      </c>
      <c r="C96" s="489"/>
      <c r="D96" s="490" t="s">
        <v>468</v>
      </c>
      <c r="E96" s="516">
        <f>E97</f>
        <v>997650</v>
      </c>
      <c r="F96" s="516">
        <f t="shared" ref="F96:AN96" si="146">F97</f>
        <v>997650</v>
      </c>
      <c r="G96" s="516">
        <f t="shared" si="146"/>
        <v>778000</v>
      </c>
      <c r="H96" s="516">
        <f t="shared" si="146"/>
        <v>17450</v>
      </c>
      <c r="I96" s="516">
        <f t="shared" si="146"/>
        <v>0</v>
      </c>
      <c r="J96" s="516">
        <f t="shared" si="146"/>
        <v>0</v>
      </c>
      <c r="K96" s="516">
        <f t="shared" si="146"/>
        <v>0</v>
      </c>
      <c r="L96" s="516">
        <f t="shared" si="146"/>
        <v>0</v>
      </c>
      <c r="M96" s="516">
        <f t="shared" si="146"/>
        <v>0</v>
      </c>
      <c r="N96" s="516">
        <f t="shared" si="146"/>
        <v>0</v>
      </c>
      <c r="O96" s="516">
        <f t="shared" si="146"/>
        <v>0</v>
      </c>
      <c r="P96" s="516">
        <f t="shared" si="146"/>
        <v>997650</v>
      </c>
      <c r="Q96" s="517">
        <f>Q97</f>
        <v>997650</v>
      </c>
      <c r="R96" s="517">
        <f t="shared" si="146"/>
        <v>997650</v>
      </c>
      <c r="S96" s="517">
        <f t="shared" si="146"/>
        <v>778000</v>
      </c>
      <c r="T96" s="517">
        <f t="shared" si="146"/>
        <v>17450</v>
      </c>
      <c r="U96" s="517">
        <f t="shared" si="146"/>
        <v>0</v>
      </c>
      <c r="V96" s="517">
        <f t="shared" si="146"/>
        <v>0</v>
      </c>
      <c r="W96" s="517">
        <f t="shared" si="146"/>
        <v>0</v>
      </c>
      <c r="X96" s="517">
        <f t="shared" si="146"/>
        <v>0</v>
      </c>
      <c r="Y96" s="517">
        <f t="shared" si="146"/>
        <v>0</v>
      </c>
      <c r="Z96" s="517">
        <f t="shared" si="146"/>
        <v>0</v>
      </c>
      <c r="AA96" s="517">
        <f t="shared" si="146"/>
        <v>0</v>
      </c>
      <c r="AB96" s="517">
        <f t="shared" si="146"/>
        <v>997650</v>
      </c>
      <c r="AC96" s="518">
        <f>AC97</f>
        <v>0</v>
      </c>
      <c r="AD96" s="518">
        <f t="shared" si="146"/>
        <v>0</v>
      </c>
      <c r="AE96" s="518">
        <f t="shared" si="146"/>
        <v>0</v>
      </c>
      <c r="AF96" s="518">
        <f t="shared" si="146"/>
        <v>0</v>
      </c>
      <c r="AG96" s="518">
        <f t="shared" si="146"/>
        <v>0</v>
      </c>
      <c r="AH96" s="518">
        <f t="shared" si="146"/>
        <v>0</v>
      </c>
      <c r="AI96" s="518">
        <f t="shared" si="146"/>
        <v>0</v>
      </c>
      <c r="AJ96" s="518">
        <f t="shared" si="146"/>
        <v>0</v>
      </c>
      <c r="AK96" s="518">
        <f t="shared" si="146"/>
        <v>0</v>
      </c>
      <c r="AL96" s="518">
        <f t="shared" si="146"/>
        <v>0</v>
      </c>
      <c r="AM96" s="518">
        <f t="shared" si="146"/>
        <v>0</v>
      </c>
      <c r="AN96" s="518">
        <f t="shared" si="146"/>
        <v>0</v>
      </c>
    </row>
    <row r="97" spans="1:40" ht="47.25">
      <c r="A97" s="497" t="s">
        <v>156</v>
      </c>
      <c r="B97" s="497" t="s">
        <v>114</v>
      </c>
      <c r="C97" s="497" t="s">
        <v>21</v>
      </c>
      <c r="D97" s="73" t="s">
        <v>115</v>
      </c>
      <c r="E97" s="498">
        <f>F97+I97</f>
        <v>997650</v>
      </c>
      <c r="F97" s="498">
        <v>997650</v>
      </c>
      <c r="G97" s="498">
        <v>778000</v>
      </c>
      <c r="H97" s="498">
        <v>17450</v>
      </c>
      <c r="I97" s="498">
        <v>0</v>
      </c>
      <c r="J97" s="498">
        <f>L97+O97</f>
        <v>0</v>
      </c>
      <c r="K97" s="498">
        <f>O97</f>
        <v>0</v>
      </c>
      <c r="L97" s="498">
        <v>0</v>
      </c>
      <c r="M97" s="498">
        <v>0</v>
      </c>
      <c r="N97" s="498">
        <v>0</v>
      </c>
      <c r="O97" s="498">
        <v>0</v>
      </c>
      <c r="P97" s="498">
        <f>E97+J97</f>
        <v>997650</v>
      </c>
      <c r="Q97" s="492">
        <f>R97+U97</f>
        <v>997650</v>
      </c>
      <c r="R97" s="499">
        <f t="shared" ref="R97:U104" si="147">F97+AD97</f>
        <v>997650</v>
      </c>
      <c r="S97" s="499">
        <f t="shared" si="147"/>
        <v>778000</v>
      </c>
      <c r="T97" s="499">
        <f t="shared" si="147"/>
        <v>17450</v>
      </c>
      <c r="U97" s="499">
        <f t="shared" si="147"/>
        <v>0</v>
      </c>
      <c r="V97" s="492">
        <f>X97+AA97</f>
        <v>0</v>
      </c>
      <c r="W97" s="499">
        <f>AA97</f>
        <v>0</v>
      </c>
      <c r="X97" s="499">
        <v>0</v>
      </c>
      <c r="Y97" s="499">
        <v>0</v>
      </c>
      <c r="Z97" s="499">
        <v>0</v>
      </c>
      <c r="AA97" s="499">
        <f>O97+AM97</f>
        <v>0</v>
      </c>
      <c r="AB97" s="492">
        <f>Q97+V97</f>
        <v>997650</v>
      </c>
      <c r="AC97" s="494">
        <f>AD97+AG97</f>
        <v>0</v>
      </c>
      <c r="AD97" s="494"/>
      <c r="AE97" s="494"/>
      <c r="AF97" s="494"/>
      <c r="AG97" s="494">
        <v>0</v>
      </c>
      <c r="AH97" s="494">
        <f>AJ97+AM97</f>
        <v>0</v>
      </c>
      <c r="AI97" s="494">
        <f>AM97</f>
        <v>0</v>
      </c>
      <c r="AJ97" s="494">
        <v>0</v>
      </c>
      <c r="AK97" s="494">
        <v>0</v>
      </c>
      <c r="AL97" s="494">
        <v>0</v>
      </c>
      <c r="AM97" s="494">
        <v>0</v>
      </c>
      <c r="AN97" s="494">
        <f>AC97+AH97</f>
        <v>0</v>
      </c>
    </row>
    <row r="98" spans="1:40" ht="15.75">
      <c r="A98" s="500">
        <v>1011000</v>
      </c>
      <c r="B98" s="500">
        <v>1000</v>
      </c>
      <c r="C98" s="484"/>
      <c r="D98" s="72" t="s">
        <v>487</v>
      </c>
      <c r="E98" s="516">
        <f>E99</f>
        <v>13641680</v>
      </c>
      <c r="F98" s="516">
        <f t="shared" ref="F98:AN98" si="148">F99</f>
        <v>13641680</v>
      </c>
      <c r="G98" s="516">
        <f t="shared" si="148"/>
        <v>10512000</v>
      </c>
      <c r="H98" s="516">
        <f t="shared" si="148"/>
        <v>460880</v>
      </c>
      <c r="I98" s="516">
        <f t="shared" si="148"/>
        <v>0</v>
      </c>
      <c r="J98" s="516">
        <f t="shared" si="148"/>
        <v>583200</v>
      </c>
      <c r="K98" s="516">
        <f t="shared" si="148"/>
        <v>0</v>
      </c>
      <c r="L98" s="516">
        <f t="shared" si="148"/>
        <v>583200</v>
      </c>
      <c r="M98" s="516">
        <f t="shared" si="148"/>
        <v>478000</v>
      </c>
      <c r="N98" s="516">
        <f t="shared" si="148"/>
        <v>0</v>
      </c>
      <c r="O98" s="516">
        <f t="shared" si="148"/>
        <v>0</v>
      </c>
      <c r="P98" s="516">
        <f t="shared" si="148"/>
        <v>14224880</v>
      </c>
      <c r="Q98" s="517">
        <f>Q99</f>
        <v>13641680</v>
      </c>
      <c r="R98" s="517">
        <f t="shared" si="148"/>
        <v>13641680</v>
      </c>
      <c r="S98" s="517">
        <f t="shared" si="148"/>
        <v>10512000</v>
      </c>
      <c r="T98" s="517">
        <f t="shared" si="148"/>
        <v>460880</v>
      </c>
      <c r="U98" s="517">
        <f t="shared" si="148"/>
        <v>0</v>
      </c>
      <c r="V98" s="517">
        <f t="shared" si="148"/>
        <v>583200</v>
      </c>
      <c r="W98" s="517">
        <f t="shared" si="148"/>
        <v>0</v>
      </c>
      <c r="X98" s="517">
        <f t="shared" si="148"/>
        <v>583200</v>
      </c>
      <c r="Y98" s="517">
        <f t="shared" si="148"/>
        <v>478000</v>
      </c>
      <c r="Z98" s="517">
        <f t="shared" si="148"/>
        <v>0</v>
      </c>
      <c r="AA98" s="517">
        <f t="shared" si="148"/>
        <v>0</v>
      </c>
      <c r="AB98" s="517">
        <f t="shared" si="148"/>
        <v>14224880</v>
      </c>
      <c r="AC98" s="518">
        <f>AC99</f>
        <v>0</v>
      </c>
      <c r="AD98" s="518">
        <f t="shared" si="148"/>
        <v>0</v>
      </c>
      <c r="AE98" s="518">
        <f t="shared" si="148"/>
        <v>0</v>
      </c>
      <c r="AF98" s="518">
        <f t="shared" si="148"/>
        <v>0</v>
      </c>
      <c r="AG98" s="518">
        <f t="shared" si="148"/>
        <v>0</v>
      </c>
      <c r="AH98" s="518">
        <f t="shared" si="148"/>
        <v>0</v>
      </c>
      <c r="AI98" s="518">
        <f t="shared" si="148"/>
        <v>0</v>
      </c>
      <c r="AJ98" s="518">
        <f t="shared" si="148"/>
        <v>0</v>
      </c>
      <c r="AK98" s="518">
        <f t="shared" si="148"/>
        <v>0</v>
      </c>
      <c r="AL98" s="518">
        <f t="shared" si="148"/>
        <v>0</v>
      </c>
      <c r="AM98" s="518">
        <f t="shared" si="148"/>
        <v>0</v>
      </c>
      <c r="AN98" s="518">
        <f t="shared" si="148"/>
        <v>0</v>
      </c>
    </row>
    <row r="99" spans="1:40" ht="31.5">
      <c r="A99" s="497" t="s">
        <v>157</v>
      </c>
      <c r="B99" s="497" t="s">
        <v>158</v>
      </c>
      <c r="C99" s="497" t="s">
        <v>131</v>
      </c>
      <c r="D99" s="73" t="s">
        <v>159</v>
      </c>
      <c r="E99" s="498">
        <f t="shared" ref="E99:E106" si="149">F99+I99</f>
        <v>13641680</v>
      </c>
      <c r="F99" s="498">
        <v>13641680</v>
      </c>
      <c r="G99" s="498">
        <v>10512000</v>
      </c>
      <c r="H99" s="498">
        <v>460880</v>
      </c>
      <c r="I99" s="498">
        <v>0</v>
      </c>
      <c r="J99" s="498">
        <f t="shared" ref="J99:J130" si="150">L99+O99</f>
        <v>583200</v>
      </c>
      <c r="K99" s="498">
        <f t="shared" ref="K99:K104" si="151">O99</f>
        <v>0</v>
      </c>
      <c r="L99" s="498">
        <v>583200</v>
      </c>
      <c r="M99" s="498">
        <v>478000</v>
      </c>
      <c r="N99" s="498">
        <v>0</v>
      </c>
      <c r="O99" s="498">
        <v>0</v>
      </c>
      <c r="P99" s="498">
        <f t="shared" ref="P99:P104" si="152">E99+J99</f>
        <v>14224880</v>
      </c>
      <c r="Q99" s="492">
        <f t="shared" ref="Q99" si="153">R99+U99</f>
        <v>13641680</v>
      </c>
      <c r="R99" s="499">
        <f t="shared" si="147"/>
        <v>13641680</v>
      </c>
      <c r="S99" s="499">
        <f t="shared" si="147"/>
        <v>10512000</v>
      </c>
      <c r="T99" s="499">
        <f t="shared" si="147"/>
        <v>460880</v>
      </c>
      <c r="U99" s="499">
        <f t="shared" si="147"/>
        <v>0</v>
      </c>
      <c r="V99" s="492">
        <f t="shared" ref="V99" si="154">X99+AA99</f>
        <v>583200</v>
      </c>
      <c r="W99" s="499">
        <f t="shared" ref="W99" si="155">AA99</f>
        <v>0</v>
      </c>
      <c r="X99" s="499">
        <f>L99+AD99</f>
        <v>583200</v>
      </c>
      <c r="Y99" s="499">
        <f t="shared" ref="Y99:Z99" si="156">M99+AE99</f>
        <v>478000</v>
      </c>
      <c r="Z99" s="499">
        <f t="shared" si="156"/>
        <v>0</v>
      </c>
      <c r="AA99" s="499">
        <f>O99+AM99</f>
        <v>0</v>
      </c>
      <c r="AB99" s="492">
        <f t="shared" ref="AB99" si="157">Q99+V99</f>
        <v>14224880</v>
      </c>
      <c r="AC99" s="494">
        <f t="shared" ref="AC99" si="158">AD99+AG99</f>
        <v>0</v>
      </c>
      <c r="AD99" s="494"/>
      <c r="AE99" s="494"/>
      <c r="AF99" s="494"/>
      <c r="AG99" s="494">
        <v>0</v>
      </c>
      <c r="AH99" s="494">
        <f t="shared" ref="AH99" si="159">AJ99+AM99</f>
        <v>0</v>
      </c>
      <c r="AI99" s="494">
        <f t="shared" ref="AI99" si="160">AM99</f>
        <v>0</v>
      </c>
      <c r="AJ99" s="494"/>
      <c r="AK99" s="494"/>
      <c r="AL99" s="494">
        <v>0</v>
      </c>
      <c r="AM99" s="494">
        <v>0</v>
      </c>
      <c r="AN99" s="494">
        <f t="shared" ref="AN99" si="161">AC99+AH99</f>
        <v>0</v>
      </c>
    </row>
    <row r="100" spans="1:40" ht="15.75">
      <c r="A100" s="500">
        <v>1014000</v>
      </c>
      <c r="B100" s="500">
        <v>4000</v>
      </c>
      <c r="C100" s="484"/>
      <c r="D100" s="72" t="s">
        <v>500</v>
      </c>
      <c r="E100" s="516">
        <f>E101+E102+E103+E104</f>
        <v>17889310</v>
      </c>
      <c r="F100" s="516">
        <f t="shared" ref="F100:P100" si="162">F101+F102+F103+F104</f>
        <v>17889310</v>
      </c>
      <c r="G100" s="516">
        <f t="shared" si="162"/>
        <v>12261200</v>
      </c>
      <c r="H100" s="516">
        <f t="shared" si="162"/>
        <v>2294380</v>
      </c>
      <c r="I100" s="516">
        <f t="shared" si="162"/>
        <v>0</v>
      </c>
      <c r="J100" s="516">
        <f t="shared" si="162"/>
        <v>6977937</v>
      </c>
      <c r="K100" s="516">
        <f t="shared" si="162"/>
        <v>6836137</v>
      </c>
      <c r="L100" s="516">
        <f t="shared" si="162"/>
        <v>141800</v>
      </c>
      <c r="M100" s="516">
        <f t="shared" si="162"/>
        <v>0</v>
      </c>
      <c r="N100" s="516">
        <f t="shared" si="162"/>
        <v>11000</v>
      </c>
      <c r="O100" s="516">
        <f t="shared" si="162"/>
        <v>6836137</v>
      </c>
      <c r="P100" s="516">
        <f t="shared" si="162"/>
        <v>24867247</v>
      </c>
      <c r="Q100" s="517">
        <f>Q101+Q102+Q103+Q104</f>
        <v>17889310</v>
      </c>
      <c r="R100" s="517">
        <f t="shared" ref="R100:AB100" si="163">R101+R102+R103+R104</f>
        <v>17889310</v>
      </c>
      <c r="S100" s="517">
        <f t="shared" si="163"/>
        <v>12261200</v>
      </c>
      <c r="T100" s="517">
        <f t="shared" si="163"/>
        <v>2294380</v>
      </c>
      <c r="U100" s="517">
        <f t="shared" si="163"/>
        <v>0</v>
      </c>
      <c r="V100" s="517">
        <f t="shared" si="163"/>
        <v>6977937</v>
      </c>
      <c r="W100" s="517">
        <f t="shared" si="163"/>
        <v>6836137</v>
      </c>
      <c r="X100" s="517">
        <f t="shared" si="163"/>
        <v>141800</v>
      </c>
      <c r="Y100" s="517">
        <f t="shared" si="163"/>
        <v>0</v>
      </c>
      <c r="Z100" s="517">
        <f t="shared" si="163"/>
        <v>11000</v>
      </c>
      <c r="AA100" s="517">
        <f t="shared" si="163"/>
        <v>6836137</v>
      </c>
      <c r="AB100" s="517">
        <f t="shared" si="163"/>
        <v>24867247</v>
      </c>
      <c r="AC100" s="518">
        <f>AC101+AC102+AC103+AC104</f>
        <v>0</v>
      </c>
      <c r="AD100" s="518">
        <f t="shared" ref="AD100:AN100" si="164">AD101+AD102+AD103+AD104</f>
        <v>0</v>
      </c>
      <c r="AE100" s="518">
        <f t="shared" si="164"/>
        <v>0</v>
      </c>
      <c r="AF100" s="518">
        <f t="shared" si="164"/>
        <v>0</v>
      </c>
      <c r="AG100" s="518">
        <f t="shared" si="164"/>
        <v>0</v>
      </c>
      <c r="AH100" s="518">
        <f t="shared" si="164"/>
        <v>0</v>
      </c>
      <c r="AI100" s="518">
        <f t="shared" si="164"/>
        <v>0</v>
      </c>
      <c r="AJ100" s="518">
        <f t="shared" si="164"/>
        <v>0</v>
      </c>
      <c r="AK100" s="518">
        <f t="shared" si="164"/>
        <v>0</v>
      </c>
      <c r="AL100" s="518">
        <f t="shared" si="164"/>
        <v>0</v>
      </c>
      <c r="AM100" s="518">
        <f t="shared" si="164"/>
        <v>0</v>
      </c>
      <c r="AN100" s="518">
        <f t="shared" si="164"/>
        <v>0</v>
      </c>
    </row>
    <row r="101" spans="1:40" ht="15.75">
      <c r="A101" s="497" t="s">
        <v>160</v>
      </c>
      <c r="B101" s="497" t="s">
        <v>161</v>
      </c>
      <c r="C101" s="497" t="s">
        <v>162</v>
      </c>
      <c r="D101" s="73" t="s">
        <v>163</v>
      </c>
      <c r="E101" s="498">
        <f t="shared" si="149"/>
        <v>6312660</v>
      </c>
      <c r="F101" s="498">
        <v>6312660</v>
      </c>
      <c r="G101" s="498">
        <v>4670600</v>
      </c>
      <c r="H101" s="498">
        <v>593440</v>
      </c>
      <c r="I101" s="498">
        <v>0</v>
      </c>
      <c r="J101" s="498">
        <f t="shared" si="150"/>
        <v>35000</v>
      </c>
      <c r="K101" s="498">
        <f t="shared" si="151"/>
        <v>35000</v>
      </c>
      <c r="L101" s="498">
        <v>0</v>
      </c>
      <c r="M101" s="498">
        <v>0</v>
      </c>
      <c r="N101" s="498">
        <v>0</v>
      </c>
      <c r="O101" s="498">
        <v>35000</v>
      </c>
      <c r="P101" s="498">
        <f t="shared" si="152"/>
        <v>6347660</v>
      </c>
      <c r="Q101" s="492">
        <f t="shared" ref="Q101:Q104" si="165">R101+U101</f>
        <v>6312660</v>
      </c>
      <c r="R101" s="499">
        <f t="shared" si="147"/>
        <v>6312660</v>
      </c>
      <c r="S101" s="499">
        <f t="shared" si="147"/>
        <v>4670600</v>
      </c>
      <c r="T101" s="499">
        <f t="shared" si="147"/>
        <v>593440</v>
      </c>
      <c r="U101" s="499">
        <f t="shared" si="147"/>
        <v>0</v>
      </c>
      <c r="V101" s="492">
        <f t="shared" ref="V101:V104" si="166">X101+AA101</f>
        <v>35000</v>
      </c>
      <c r="W101" s="499">
        <f t="shared" ref="W101:W104" si="167">AA101</f>
        <v>35000</v>
      </c>
      <c r="X101" s="499">
        <v>0</v>
      </c>
      <c r="Y101" s="499">
        <v>0</v>
      </c>
      <c r="Z101" s="499">
        <v>0</v>
      </c>
      <c r="AA101" s="499">
        <f>O101+AM101</f>
        <v>35000</v>
      </c>
      <c r="AB101" s="492">
        <f t="shared" ref="AB101:AB104" si="168">Q101+V101</f>
        <v>6347660</v>
      </c>
      <c r="AC101" s="494">
        <f t="shared" ref="AC101:AC104" si="169">AD101+AG101</f>
        <v>0</v>
      </c>
      <c r="AD101" s="494"/>
      <c r="AE101" s="494"/>
      <c r="AF101" s="494"/>
      <c r="AG101" s="494">
        <v>0</v>
      </c>
      <c r="AH101" s="494">
        <f t="shared" ref="AH101:AH104" si="170">AJ101+AM101</f>
        <v>0</v>
      </c>
      <c r="AI101" s="494">
        <f t="shared" ref="AI101:AI104" si="171">AM101</f>
        <v>0</v>
      </c>
      <c r="AJ101" s="494">
        <v>0</v>
      </c>
      <c r="AK101" s="494">
        <v>0</v>
      </c>
      <c r="AL101" s="494">
        <v>0</v>
      </c>
      <c r="AM101" s="494">
        <v>0</v>
      </c>
      <c r="AN101" s="494">
        <f t="shared" ref="AN101:AN104" si="172">AC101+AH101</f>
        <v>0</v>
      </c>
    </row>
    <row r="102" spans="1:40" ht="47.25">
      <c r="A102" s="497" t="s">
        <v>164</v>
      </c>
      <c r="B102" s="594" t="s">
        <v>165</v>
      </c>
      <c r="C102" s="497" t="s">
        <v>166</v>
      </c>
      <c r="D102" s="73" t="s">
        <v>167</v>
      </c>
      <c r="E102" s="498">
        <f t="shared" si="149"/>
        <v>10347810</v>
      </c>
      <c r="F102" s="498">
        <v>10347810</v>
      </c>
      <c r="G102" s="498">
        <v>6875600</v>
      </c>
      <c r="H102" s="498">
        <v>1699400</v>
      </c>
      <c r="I102" s="498">
        <v>0</v>
      </c>
      <c r="J102" s="498">
        <f t="shared" si="150"/>
        <v>6942937</v>
      </c>
      <c r="K102" s="498">
        <f t="shared" si="151"/>
        <v>6801137</v>
      </c>
      <c r="L102" s="498">
        <v>141800</v>
      </c>
      <c r="M102" s="498">
        <v>0</v>
      </c>
      <c r="N102" s="498">
        <v>11000</v>
      </c>
      <c r="O102" s="507">
        <v>6801137</v>
      </c>
      <c r="P102" s="498">
        <f t="shared" si="152"/>
        <v>17290747</v>
      </c>
      <c r="Q102" s="492">
        <f t="shared" si="165"/>
        <v>10347810</v>
      </c>
      <c r="R102" s="499">
        <f t="shared" si="147"/>
        <v>10347810</v>
      </c>
      <c r="S102" s="499">
        <f t="shared" si="147"/>
        <v>6875600</v>
      </c>
      <c r="T102" s="499">
        <f t="shared" si="147"/>
        <v>1699400</v>
      </c>
      <c r="U102" s="499">
        <f t="shared" si="147"/>
        <v>0</v>
      </c>
      <c r="V102" s="492">
        <f t="shared" si="166"/>
        <v>6942937</v>
      </c>
      <c r="W102" s="499">
        <f t="shared" si="167"/>
        <v>6801137</v>
      </c>
      <c r="X102" s="499">
        <f>L102+AD102</f>
        <v>141800</v>
      </c>
      <c r="Y102" s="499">
        <f t="shared" ref="Y102:Z102" si="173">M102+AE102</f>
        <v>0</v>
      </c>
      <c r="Z102" s="499">
        <f t="shared" si="173"/>
        <v>11000</v>
      </c>
      <c r="AA102" s="499">
        <f>O102+AM102</f>
        <v>6801137</v>
      </c>
      <c r="AB102" s="492">
        <f t="shared" si="168"/>
        <v>17290747</v>
      </c>
      <c r="AC102" s="494">
        <f t="shared" si="169"/>
        <v>0</v>
      </c>
      <c r="AD102" s="494"/>
      <c r="AE102" s="494"/>
      <c r="AF102" s="494"/>
      <c r="AG102" s="494">
        <v>0</v>
      </c>
      <c r="AH102" s="494">
        <f t="shared" si="170"/>
        <v>0</v>
      </c>
      <c r="AI102" s="494">
        <f t="shared" si="171"/>
        <v>0</v>
      </c>
      <c r="AJ102" s="494"/>
      <c r="AK102" s="494"/>
      <c r="AL102" s="494"/>
      <c r="AM102" s="494">
        <v>0</v>
      </c>
      <c r="AN102" s="494">
        <f t="shared" si="172"/>
        <v>0</v>
      </c>
    </row>
    <row r="103" spans="1:40" ht="31.5">
      <c r="A103" s="497" t="s">
        <v>168</v>
      </c>
      <c r="B103" s="497" t="s">
        <v>169</v>
      </c>
      <c r="C103" s="497" t="s">
        <v>170</v>
      </c>
      <c r="D103" s="73" t="s">
        <v>171</v>
      </c>
      <c r="E103" s="498">
        <f t="shared" si="149"/>
        <v>878840</v>
      </c>
      <c r="F103" s="498">
        <v>878840</v>
      </c>
      <c r="G103" s="498">
        <v>715000</v>
      </c>
      <c r="H103" s="498">
        <v>1540</v>
      </c>
      <c r="I103" s="498">
        <v>0</v>
      </c>
      <c r="J103" s="498">
        <f t="shared" si="150"/>
        <v>0</v>
      </c>
      <c r="K103" s="498">
        <f t="shared" si="151"/>
        <v>0</v>
      </c>
      <c r="L103" s="498">
        <v>0</v>
      </c>
      <c r="M103" s="498">
        <v>0</v>
      </c>
      <c r="N103" s="498">
        <v>0</v>
      </c>
      <c r="O103" s="498">
        <v>0</v>
      </c>
      <c r="P103" s="498">
        <f t="shared" si="152"/>
        <v>878840</v>
      </c>
      <c r="Q103" s="492">
        <f t="shared" si="165"/>
        <v>878840</v>
      </c>
      <c r="R103" s="499">
        <f t="shared" si="147"/>
        <v>878840</v>
      </c>
      <c r="S103" s="499">
        <f t="shared" si="147"/>
        <v>715000</v>
      </c>
      <c r="T103" s="499">
        <f t="shared" si="147"/>
        <v>1540</v>
      </c>
      <c r="U103" s="499">
        <f t="shared" si="147"/>
        <v>0</v>
      </c>
      <c r="V103" s="492">
        <f t="shared" si="166"/>
        <v>0</v>
      </c>
      <c r="W103" s="499">
        <f t="shared" si="167"/>
        <v>0</v>
      </c>
      <c r="X103" s="499">
        <v>0</v>
      </c>
      <c r="Y103" s="499">
        <v>0</v>
      </c>
      <c r="Z103" s="499">
        <v>0</v>
      </c>
      <c r="AA103" s="499">
        <f t="shared" ref="AA103:AA104" si="174">O103+AM103</f>
        <v>0</v>
      </c>
      <c r="AB103" s="492">
        <f t="shared" si="168"/>
        <v>878840</v>
      </c>
      <c r="AC103" s="494">
        <f t="shared" si="169"/>
        <v>0</v>
      </c>
      <c r="AD103" s="494"/>
      <c r="AE103" s="494"/>
      <c r="AF103" s="494"/>
      <c r="AG103" s="494">
        <v>0</v>
      </c>
      <c r="AH103" s="494">
        <f t="shared" si="170"/>
        <v>0</v>
      </c>
      <c r="AI103" s="494">
        <f t="shared" si="171"/>
        <v>0</v>
      </c>
      <c r="AJ103" s="494">
        <v>0</v>
      </c>
      <c r="AK103" s="494">
        <v>0</v>
      </c>
      <c r="AL103" s="494">
        <v>0</v>
      </c>
      <c r="AM103" s="494">
        <v>0</v>
      </c>
      <c r="AN103" s="494">
        <f t="shared" si="172"/>
        <v>0</v>
      </c>
    </row>
    <row r="104" spans="1:40" ht="31.5">
      <c r="A104" s="497" t="s">
        <v>172</v>
      </c>
      <c r="B104" s="497" t="s">
        <v>173</v>
      </c>
      <c r="C104" s="497" t="s">
        <v>170</v>
      </c>
      <c r="D104" s="73" t="s">
        <v>174</v>
      </c>
      <c r="E104" s="498">
        <f t="shared" si="149"/>
        <v>350000</v>
      </c>
      <c r="F104" s="498">
        <v>350000</v>
      </c>
      <c r="G104" s="498">
        <v>0</v>
      </c>
      <c r="H104" s="498">
        <v>0</v>
      </c>
      <c r="I104" s="498">
        <v>0</v>
      </c>
      <c r="J104" s="498">
        <f t="shared" si="150"/>
        <v>0</v>
      </c>
      <c r="K104" s="498">
        <f t="shared" si="151"/>
        <v>0</v>
      </c>
      <c r="L104" s="498">
        <v>0</v>
      </c>
      <c r="M104" s="498">
        <v>0</v>
      </c>
      <c r="N104" s="498">
        <v>0</v>
      </c>
      <c r="O104" s="498">
        <v>0</v>
      </c>
      <c r="P104" s="498">
        <f t="shared" si="152"/>
        <v>350000</v>
      </c>
      <c r="Q104" s="492">
        <f t="shared" si="165"/>
        <v>350000</v>
      </c>
      <c r="R104" s="499">
        <f t="shared" si="147"/>
        <v>350000</v>
      </c>
      <c r="S104" s="499">
        <f t="shared" si="147"/>
        <v>0</v>
      </c>
      <c r="T104" s="499">
        <f t="shared" si="147"/>
        <v>0</v>
      </c>
      <c r="U104" s="499">
        <f t="shared" si="147"/>
        <v>0</v>
      </c>
      <c r="V104" s="492">
        <f t="shared" si="166"/>
        <v>0</v>
      </c>
      <c r="W104" s="499">
        <f t="shared" si="167"/>
        <v>0</v>
      </c>
      <c r="X104" s="499">
        <v>0</v>
      </c>
      <c r="Y104" s="499">
        <v>0</v>
      </c>
      <c r="Z104" s="499">
        <v>0</v>
      </c>
      <c r="AA104" s="499">
        <f t="shared" si="174"/>
        <v>0</v>
      </c>
      <c r="AB104" s="492">
        <f t="shared" si="168"/>
        <v>350000</v>
      </c>
      <c r="AC104" s="494">
        <f t="shared" si="169"/>
        <v>0</v>
      </c>
      <c r="AD104" s="494"/>
      <c r="AE104" s="494"/>
      <c r="AF104" s="494"/>
      <c r="AG104" s="494">
        <v>0</v>
      </c>
      <c r="AH104" s="494">
        <f t="shared" si="170"/>
        <v>0</v>
      </c>
      <c r="AI104" s="494">
        <f t="shared" si="171"/>
        <v>0</v>
      </c>
      <c r="AJ104" s="494">
        <v>0</v>
      </c>
      <c r="AK104" s="494">
        <v>0</v>
      </c>
      <c r="AL104" s="494">
        <v>0</v>
      </c>
      <c r="AM104" s="494">
        <v>0</v>
      </c>
      <c r="AN104" s="494">
        <f t="shared" si="172"/>
        <v>0</v>
      </c>
    </row>
    <row r="105" spans="1:40" ht="15.75">
      <c r="A105" s="489" t="s">
        <v>597</v>
      </c>
      <c r="B105" s="513" t="s">
        <v>477</v>
      </c>
      <c r="C105" s="489"/>
      <c r="D105" s="490" t="s">
        <v>478</v>
      </c>
      <c r="E105" s="498">
        <f>E106</f>
        <v>0</v>
      </c>
      <c r="F105" s="498">
        <f t="shared" ref="F105:O105" si="175">F106</f>
        <v>0</v>
      </c>
      <c r="G105" s="498">
        <f t="shared" si="175"/>
        <v>0</v>
      </c>
      <c r="H105" s="498">
        <f t="shared" si="175"/>
        <v>0</v>
      </c>
      <c r="I105" s="498">
        <f t="shared" si="175"/>
        <v>0</v>
      </c>
      <c r="J105" s="498">
        <f t="shared" si="175"/>
        <v>1149100</v>
      </c>
      <c r="K105" s="498">
        <f t="shared" si="175"/>
        <v>1149100</v>
      </c>
      <c r="L105" s="498">
        <f t="shared" si="175"/>
        <v>0</v>
      </c>
      <c r="M105" s="498">
        <f t="shared" si="175"/>
        <v>0</v>
      </c>
      <c r="N105" s="498">
        <f t="shared" si="175"/>
        <v>0</v>
      </c>
      <c r="O105" s="498">
        <f t="shared" si="175"/>
        <v>1149100</v>
      </c>
      <c r="P105" s="498">
        <f>P106</f>
        <v>1149100</v>
      </c>
      <c r="Q105" s="492"/>
      <c r="R105" s="499"/>
      <c r="S105" s="499"/>
      <c r="T105" s="499"/>
      <c r="U105" s="499"/>
      <c r="V105" s="492"/>
      <c r="W105" s="499"/>
      <c r="X105" s="499"/>
      <c r="Y105" s="499"/>
      <c r="Z105" s="499"/>
      <c r="AA105" s="499"/>
      <c r="AB105" s="492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4"/>
      <c r="AN105" s="494"/>
    </row>
    <row r="106" spans="1:40" ht="31.5">
      <c r="A106" s="503">
        <v>1017324</v>
      </c>
      <c r="B106" s="503">
        <v>7324</v>
      </c>
      <c r="C106" s="502" t="s">
        <v>75</v>
      </c>
      <c r="D106" s="73" t="s">
        <v>599</v>
      </c>
      <c r="E106" s="498">
        <f t="shared" si="149"/>
        <v>0</v>
      </c>
      <c r="F106" s="498"/>
      <c r="G106" s="498"/>
      <c r="H106" s="498"/>
      <c r="I106" s="498"/>
      <c r="J106" s="498">
        <f>L106+O106</f>
        <v>1149100</v>
      </c>
      <c r="K106" s="498">
        <f>O106</f>
        <v>1149100</v>
      </c>
      <c r="L106" s="498"/>
      <c r="M106" s="498"/>
      <c r="N106" s="498"/>
      <c r="O106" s="507">
        <v>1149100</v>
      </c>
      <c r="P106" s="498">
        <f>J106+E106</f>
        <v>1149100</v>
      </c>
      <c r="Q106" s="492"/>
      <c r="R106" s="499"/>
      <c r="S106" s="499"/>
      <c r="T106" s="499"/>
      <c r="U106" s="499"/>
      <c r="V106" s="492"/>
      <c r="W106" s="499"/>
      <c r="X106" s="499"/>
      <c r="Y106" s="499"/>
      <c r="Z106" s="499"/>
      <c r="AA106" s="499"/>
      <c r="AB106" s="492"/>
      <c r="AC106" s="494"/>
      <c r="AD106" s="494"/>
      <c r="AE106" s="494"/>
      <c r="AF106" s="494"/>
      <c r="AG106" s="494"/>
      <c r="AH106" s="494"/>
      <c r="AI106" s="494"/>
      <c r="AJ106" s="494"/>
      <c r="AK106" s="494"/>
      <c r="AL106" s="494"/>
      <c r="AM106" s="494"/>
      <c r="AN106" s="494"/>
    </row>
    <row r="107" spans="1:40" ht="47.25">
      <c r="A107" s="500"/>
      <c r="B107" s="67">
        <v>16</v>
      </c>
      <c r="C107" s="484" t="s">
        <v>598</v>
      </c>
      <c r="D107" s="72" t="s">
        <v>187</v>
      </c>
      <c r="E107" s="486">
        <f>E108</f>
        <v>1446163</v>
      </c>
      <c r="F107" s="486">
        <f t="shared" ref="F107:U108" si="176">F108</f>
        <v>1446163</v>
      </c>
      <c r="G107" s="486">
        <f t="shared" si="176"/>
        <v>1030500</v>
      </c>
      <c r="H107" s="486">
        <f t="shared" si="176"/>
        <v>31743</v>
      </c>
      <c r="I107" s="486">
        <f t="shared" si="176"/>
        <v>0</v>
      </c>
      <c r="J107" s="486">
        <f>J108+J110</f>
        <v>440000</v>
      </c>
      <c r="K107" s="486">
        <f t="shared" ref="K107:P107" si="177">K108+K110</f>
        <v>440000</v>
      </c>
      <c r="L107" s="486">
        <f t="shared" si="177"/>
        <v>0</v>
      </c>
      <c r="M107" s="486">
        <f t="shared" si="177"/>
        <v>0</v>
      </c>
      <c r="N107" s="486">
        <f t="shared" si="177"/>
        <v>0</v>
      </c>
      <c r="O107" s="486">
        <f t="shared" si="177"/>
        <v>440000</v>
      </c>
      <c r="P107" s="486">
        <f t="shared" si="177"/>
        <v>1886163</v>
      </c>
      <c r="Q107" s="487">
        <f>Q108</f>
        <v>1446163</v>
      </c>
      <c r="R107" s="487">
        <f t="shared" ref="R107:U107" si="178">R108</f>
        <v>1446163</v>
      </c>
      <c r="S107" s="487">
        <f t="shared" si="178"/>
        <v>1030500</v>
      </c>
      <c r="T107" s="487">
        <f t="shared" si="178"/>
        <v>31743</v>
      </c>
      <c r="U107" s="487">
        <f t="shared" si="178"/>
        <v>0</v>
      </c>
      <c r="V107" s="487">
        <f>V108+V110</f>
        <v>440000</v>
      </c>
      <c r="W107" s="487">
        <f t="shared" ref="W107:AB107" si="179">W108+W110</f>
        <v>440000</v>
      </c>
      <c r="X107" s="487">
        <f t="shared" si="179"/>
        <v>0</v>
      </c>
      <c r="Y107" s="487">
        <f t="shared" si="179"/>
        <v>0</v>
      </c>
      <c r="Z107" s="487">
        <f t="shared" si="179"/>
        <v>0</v>
      </c>
      <c r="AA107" s="487">
        <f t="shared" si="179"/>
        <v>440000</v>
      </c>
      <c r="AB107" s="487">
        <f t="shared" si="179"/>
        <v>1886163</v>
      </c>
      <c r="AC107" s="488">
        <f>AC108</f>
        <v>0</v>
      </c>
      <c r="AD107" s="488">
        <f t="shared" ref="AD107:AG107" si="180">AD108</f>
        <v>0</v>
      </c>
      <c r="AE107" s="488">
        <f t="shared" si="180"/>
        <v>0</v>
      </c>
      <c r="AF107" s="488">
        <f t="shared" si="180"/>
        <v>0</v>
      </c>
      <c r="AG107" s="488">
        <f t="shared" si="180"/>
        <v>0</v>
      </c>
      <c r="AH107" s="488">
        <f>AH108+AH110</f>
        <v>0</v>
      </c>
      <c r="AI107" s="488">
        <f t="shared" ref="AI107:AN107" si="181">AI108+AI110</f>
        <v>0</v>
      </c>
      <c r="AJ107" s="488">
        <f t="shared" si="181"/>
        <v>0</v>
      </c>
      <c r="AK107" s="488">
        <f t="shared" si="181"/>
        <v>0</v>
      </c>
      <c r="AL107" s="488">
        <f t="shared" si="181"/>
        <v>0</v>
      </c>
      <c r="AM107" s="488">
        <f t="shared" si="181"/>
        <v>0</v>
      </c>
      <c r="AN107" s="488">
        <f t="shared" si="181"/>
        <v>0</v>
      </c>
    </row>
    <row r="108" spans="1:40" ht="15.75">
      <c r="A108" s="489" t="s">
        <v>501</v>
      </c>
      <c r="B108" s="489" t="s">
        <v>467</v>
      </c>
      <c r="C108" s="489"/>
      <c r="D108" s="490" t="s">
        <v>468</v>
      </c>
      <c r="E108" s="516">
        <f>E109</f>
        <v>1446163</v>
      </c>
      <c r="F108" s="516">
        <f t="shared" si="176"/>
        <v>1446163</v>
      </c>
      <c r="G108" s="516">
        <f t="shared" si="176"/>
        <v>1030500</v>
      </c>
      <c r="H108" s="516">
        <f t="shared" si="176"/>
        <v>31743</v>
      </c>
      <c r="I108" s="516">
        <f t="shared" si="176"/>
        <v>0</v>
      </c>
      <c r="J108" s="516">
        <f t="shared" si="176"/>
        <v>40000</v>
      </c>
      <c r="K108" s="516">
        <f t="shared" si="176"/>
        <v>40000</v>
      </c>
      <c r="L108" s="516">
        <f t="shared" si="176"/>
        <v>0</v>
      </c>
      <c r="M108" s="516">
        <f t="shared" si="176"/>
        <v>0</v>
      </c>
      <c r="N108" s="516">
        <f t="shared" si="176"/>
        <v>0</v>
      </c>
      <c r="O108" s="516">
        <f t="shared" si="176"/>
        <v>40000</v>
      </c>
      <c r="P108" s="516">
        <f t="shared" si="176"/>
        <v>1486163</v>
      </c>
      <c r="Q108" s="517">
        <f>Q109</f>
        <v>1446163</v>
      </c>
      <c r="R108" s="517">
        <f t="shared" si="176"/>
        <v>1446163</v>
      </c>
      <c r="S108" s="517">
        <f t="shared" si="176"/>
        <v>1030500</v>
      </c>
      <c r="T108" s="517">
        <f t="shared" si="176"/>
        <v>31743</v>
      </c>
      <c r="U108" s="517">
        <f t="shared" si="176"/>
        <v>0</v>
      </c>
      <c r="V108" s="517">
        <f t="shared" ref="V108:AN108" si="182">V109</f>
        <v>40000</v>
      </c>
      <c r="W108" s="517">
        <f t="shared" si="182"/>
        <v>40000</v>
      </c>
      <c r="X108" s="517">
        <f t="shared" si="182"/>
        <v>0</v>
      </c>
      <c r="Y108" s="517">
        <f t="shared" si="182"/>
        <v>0</v>
      </c>
      <c r="Z108" s="517">
        <f t="shared" si="182"/>
        <v>0</v>
      </c>
      <c r="AA108" s="517">
        <f t="shared" si="182"/>
        <v>40000</v>
      </c>
      <c r="AB108" s="517">
        <f t="shared" si="182"/>
        <v>1486163</v>
      </c>
      <c r="AC108" s="518">
        <f>AC109</f>
        <v>0</v>
      </c>
      <c r="AD108" s="518">
        <f t="shared" si="182"/>
        <v>0</v>
      </c>
      <c r="AE108" s="518">
        <f t="shared" si="182"/>
        <v>0</v>
      </c>
      <c r="AF108" s="518">
        <f t="shared" si="182"/>
        <v>0</v>
      </c>
      <c r="AG108" s="518">
        <f t="shared" si="182"/>
        <v>0</v>
      </c>
      <c r="AH108" s="518">
        <f t="shared" si="182"/>
        <v>0</v>
      </c>
      <c r="AI108" s="518">
        <f t="shared" si="182"/>
        <v>0</v>
      </c>
      <c r="AJ108" s="518">
        <f t="shared" si="182"/>
        <v>0</v>
      </c>
      <c r="AK108" s="518">
        <f t="shared" si="182"/>
        <v>0</v>
      </c>
      <c r="AL108" s="518">
        <f t="shared" si="182"/>
        <v>0</v>
      </c>
      <c r="AM108" s="518">
        <f t="shared" si="182"/>
        <v>0</v>
      </c>
      <c r="AN108" s="518">
        <f t="shared" si="182"/>
        <v>0</v>
      </c>
    </row>
    <row r="109" spans="1:40" ht="52.9" customHeight="1">
      <c r="A109" s="503">
        <v>1610160</v>
      </c>
      <c r="B109" s="497" t="s">
        <v>114</v>
      </c>
      <c r="C109" s="497" t="s">
        <v>21</v>
      </c>
      <c r="D109" s="73" t="s">
        <v>115</v>
      </c>
      <c r="E109" s="498">
        <f>F109+I109</f>
        <v>1446163</v>
      </c>
      <c r="F109" s="498">
        <v>1446163</v>
      </c>
      <c r="G109" s="498">
        <v>1030500</v>
      </c>
      <c r="H109" s="498">
        <v>31743</v>
      </c>
      <c r="I109" s="498"/>
      <c r="J109" s="498">
        <f t="shared" si="150"/>
        <v>40000</v>
      </c>
      <c r="K109" s="498">
        <f>O109</f>
        <v>40000</v>
      </c>
      <c r="L109" s="498"/>
      <c r="M109" s="498"/>
      <c r="N109" s="498"/>
      <c r="O109" s="498">
        <v>40000</v>
      </c>
      <c r="P109" s="498">
        <f>E109+J109</f>
        <v>1486163</v>
      </c>
      <c r="Q109" s="492">
        <f>R109+U109</f>
        <v>1446163</v>
      </c>
      <c r="R109" s="499">
        <f t="shared" ref="R109:U111" si="183">F109+AD109</f>
        <v>1446163</v>
      </c>
      <c r="S109" s="499">
        <f t="shared" si="183"/>
        <v>1030500</v>
      </c>
      <c r="T109" s="499">
        <f t="shared" si="183"/>
        <v>31743</v>
      </c>
      <c r="U109" s="499">
        <f t="shared" si="183"/>
        <v>0</v>
      </c>
      <c r="V109" s="492">
        <f t="shared" ref="V109" si="184">X109+AA109</f>
        <v>40000</v>
      </c>
      <c r="W109" s="499">
        <f>AA109</f>
        <v>40000</v>
      </c>
      <c r="X109" s="499"/>
      <c r="Y109" s="499"/>
      <c r="Z109" s="499"/>
      <c r="AA109" s="499">
        <f>O109+AM109</f>
        <v>40000</v>
      </c>
      <c r="AB109" s="492">
        <f>Q109+V109</f>
        <v>1486163</v>
      </c>
      <c r="AC109" s="494">
        <f>AD109+AG109</f>
        <v>0</v>
      </c>
      <c r="AD109" s="494"/>
      <c r="AE109" s="494"/>
      <c r="AF109" s="494"/>
      <c r="AG109" s="494"/>
      <c r="AH109" s="494">
        <f t="shared" ref="AH109" si="185">AJ109+AM109</f>
        <v>0</v>
      </c>
      <c r="AI109" s="494">
        <f>AM109</f>
        <v>0</v>
      </c>
      <c r="AJ109" s="494"/>
      <c r="AK109" s="494"/>
      <c r="AL109" s="494"/>
      <c r="AM109" s="494"/>
      <c r="AN109" s="494">
        <f>AC109+AH109</f>
        <v>0</v>
      </c>
    </row>
    <row r="110" spans="1:40" ht="15.75">
      <c r="A110" s="489" t="s">
        <v>502</v>
      </c>
      <c r="B110" s="513" t="s">
        <v>477</v>
      </c>
      <c r="C110" s="489"/>
      <c r="D110" s="490" t="s">
        <v>478</v>
      </c>
      <c r="E110" s="498"/>
      <c r="F110" s="498"/>
      <c r="G110" s="498"/>
      <c r="H110" s="498"/>
      <c r="I110" s="498"/>
      <c r="J110" s="498">
        <f>J111</f>
        <v>400000</v>
      </c>
      <c r="K110" s="498">
        <f t="shared" ref="K110:P110" si="186">K111</f>
        <v>400000</v>
      </c>
      <c r="L110" s="498">
        <f t="shared" si="186"/>
        <v>0</v>
      </c>
      <c r="M110" s="498">
        <f t="shared" si="186"/>
        <v>0</v>
      </c>
      <c r="N110" s="498">
        <f t="shared" si="186"/>
        <v>0</v>
      </c>
      <c r="O110" s="498">
        <f t="shared" si="186"/>
        <v>400000</v>
      </c>
      <c r="P110" s="498">
        <f t="shared" si="186"/>
        <v>400000</v>
      </c>
      <c r="Q110" s="492"/>
      <c r="R110" s="499">
        <f t="shared" si="183"/>
        <v>0</v>
      </c>
      <c r="S110" s="499">
        <f t="shared" si="183"/>
        <v>0</v>
      </c>
      <c r="T110" s="499">
        <f t="shared" si="183"/>
        <v>0</v>
      </c>
      <c r="U110" s="499">
        <f t="shared" si="183"/>
        <v>0</v>
      </c>
      <c r="V110" s="492">
        <f>V111</f>
        <v>400000</v>
      </c>
      <c r="W110" s="492">
        <f t="shared" ref="W110:AB110" si="187">W111</f>
        <v>400000</v>
      </c>
      <c r="X110" s="492">
        <f t="shared" si="187"/>
        <v>0</v>
      </c>
      <c r="Y110" s="492">
        <f t="shared" si="187"/>
        <v>0</v>
      </c>
      <c r="Z110" s="492">
        <f t="shared" si="187"/>
        <v>0</v>
      </c>
      <c r="AA110" s="492">
        <f t="shared" si="187"/>
        <v>400000</v>
      </c>
      <c r="AB110" s="492">
        <f t="shared" si="187"/>
        <v>400000</v>
      </c>
      <c r="AC110" s="494"/>
      <c r="AD110" s="494"/>
      <c r="AE110" s="494"/>
      <c r="AF110" s="494"/>
      <c r="AG110" s="494"/>
      <c r="AH110" s="494">
        <f>AH111</f>
        <v>0</v>
      </c>
      <c r="AI110" s="494">
        <f t="shared" ref="AI110:AN110" si="188">AI111</f>
        <v>0</v>
      </c>
      <c r="AJ110" s="494">
        <f t="shared" si="188"/>
        <v>0</v>
      </c>
      <c r="AK110" s="494">
        <f t="shared" si="188"/>
        <v>0</v>
      </c>
      <c r="AL110" s="494">
        <f t="shared" si="188"/>
        <v>0</v>
      </c>
      <c r="AM110" s="494">
        <f t="shared" si="188"/>
        <v>0</v>
      </c>
      <c r="AN110" s="494">
        <f t="shared" si="188"/>
        <v>0</v>
      </c>
    </row>
    <row r="111" spans="1:40" ht="47.25">
      <c r="A111" s="503">
        <v>1617350</v>
      </c>
      <c r="B111" s="497" t="s">
        <v>74</v>
      </c>
      <c r="C111" s="497" t="s">
        <v>75</v>
      </c>
      <c r="D111" s="73" t="s">
        <v>76</v>
      </c>
      <c r="E111" s="498"/>
      <c r="F111" s="498"/>
      <c r="G111" s="498"/>
      <c r="H111" s="498"/>
      <c r="I111" s="498"/>
      <c r="J111" s="498">
        <f t="shared" si="150"/>
        <v>400000</v>
      </c>
      <c r="K111" s="498">
        <f>O111</f>
        <v>400000</v>
      </c>
      <c r="L111" s="498"/>
      <c r="M111" s="498"/>
      <c r="N111" s="498"/>
      <c r="O111" s="498">
        <v>400000</v>
      </c>
      <c r="P111" s="498">
        <f>E111+J111</f>
        <v>400000</v>
      </c>
      <c r="Q111" s="492"/>
      <c r="R111" s="499">
        <f t="shared" si="183"/>
        <v>0</v>
      </c>
      <c r="S111" s="499">
        <f t="shared" si="183"/>
        <v>0</v>
      </c>
      <c r="T111" s="499">
        <f t="shared" si="183"/>
        <v>0</v>
      </c>
      <c r="U111" s="499">
        <f t="shared" si="183"/>
        <v>0</v>
      </c>
      <c r="V111" s="492">
        <f t="shared" ref="V111" si="189">X111+AA111</f>
        <v>400000</v>
      </c>
      <c r="W111" s="499">
        <f>AA111</f>
        <v>400000</v>
      </c>
      <c r="X111" s="499"/>
      <c r="Y111" s="499"/>
      <c r="Z111" s="499"/>
      <c r="AA111" s="499">
        <f>O111+AM111</f>
        <v>400000</v>
      </c>
      <c r="AB111" s="492">
        <f>Q111+V111</f>
        <v>400000</v>
      </c>
      <c r="AC111" s="494"/>
      <c r="AD111" s="494"/>
      <c r="AE111" s="494"/>
      <c r="AF111" s="494"/>
      <c r="AG111" s="494"/>
      <c r="AH111" s="494">
        <f t="shared" ref="AH111" si="190">AJ111+AM111</f>
        <v>0</v>
      </c>
      <c r="AI111" s="494">
        <f>AM111</f>
        <v>0</v>
      </c>
      <c r="AJ111" s="494"/>
      <c r="AK111" s="494"/>
      <c r="AL111" s="494"/>
      <c r="AM111" s="494"/>
      <c r="AN111" s="494">
        <f>AC111+AH111</f>
        <v>0</v>
      </c>
    </row>
    <row r="112" spans="1:40" ht="47.25">
      <c r="A112" s="500">
        <v>3400000</v>
      </c>
      <c r="B112" s="67">
        <v>34</v>
      </c>
      <c r="C112" s="484"/>
      <c r="D112" s="72" t="s">
        <v>503</v>
      </c>
      <c r="E112" s="486">
        <f>E113+E115</f>
        <v>8442300</v>
      </c>
      <c r="F112" s="486">
        <f t="shared" ref="F112:P112" si="191">F113+F115</f>
        <v>8442300</v>
      </c>
      <c r="G112" s="486">
        <f t="shared" si="191"/>
        <v>3874600</v>
      </c>
      <c r="H112" s="486">
        <f t="shared" si="191"/>
        <v>208000</v>
      </c>
      <c r="I112" s="486">
        <f t="shared" si="191"/>
        <v>0</v>
      </c>
      <c r="J112" s="486">
        <f t="shared" si="191"/>
        <v>350000</v>
      </c>
      <c r="K112" s="486">
        <f t="shared" si="191"/>
        <v>350000</v>
      </c>
      <c r="L112" s="486">
        <f t="shared" si="191"/>
        <v>0</v>
      </c>
      <c r="M112" s="486">
        <f t="shared" si="191"/>
        <v>0</v>
      </c>
      <c r="N112" s="486">
        <f t="shared" si="191"/>
        <v>0</v>
      </c>
      <c r="O112" s="486">
        <f t="shared" si="191"/>
        <v>350000</v>
      </c>
      <c r="P112" s="486">
        <f t="shared" si="191"/>
        <v>8792300</v>
      </c>
      <c r="Q112" s="487">
        <f>Q113+Q115</f>
        <v>7892300</v>
      </c>
      <c r="R112" s="487">
        <f t="shared" ref="R112:AB112" si="192">R113+R115</f>
        <v>7892300</v>
      </c>
      <c r="S112" s="487">
        <f t="shared" si="192"/>
        <v>3874600</v>
      </c>
      <c r="T112" s="487">
        <f t="shared" si="192"/>
        <v>208000</v>
      </c>
      <c r="U112" s="487">
        <f t="shared" si="192"/>
        <v>0</v>
      </c>
      <c r="V112" s="487">
        <f t="shared" si="192"/>
        <v>350000</v>
      </c>
      <c r="W112" s="487">
        <f t="shared" si="192"/>
        <v>350000</v>
      </c>
      <c r="X112" s="487">
        <f t="shared" si="192"/>
        <v>0</v>
      </c>
      <c r="Y112" s="487">
        <f t="shared" si="192"/>
        <v>0</v>
      </c>
      <c r="Z112" s="487">
        <f t="shared" si="192"/>
        <v>0</v>
      </c>
      <c r="AA112" s="487">
        <f t="shared" si="192"/>
        <v>350000</v>
      </c>
      <c r="AB112" s="487">
        <f t="shared" si="192"/>
        <v>8242300</v>
      </c>
      <c r="AC112" s="488">
        <f>AC113+AC115</f>
        <v>0</v>
      </c>
      <c r="AD112" s="488">
        <f t="shared" ref="AD112:AN112" si="193">AD113+AD115</f>
        <v>0</v>
      </c>
      <c r="AE112" s="488">
        <f t="shared" si="193"/>
        <v>0</v>
      </c>
      <c r="AF112" s="488">
        <f t="shared" si="193"/>
        <v>0</v>
      </c>
      <c r="AG112" s="488">
        <f t="shared" si="193"/>
        <v>0</v>
      </c>
      <c r="AH112" s="488">
        <f t="shared" si="193"/>
        <v>0</v>
      </c>
      <c r="AI112" s="488">
        <f t="shared" si="193"/>
        <v>0</v>
      </c>
      <c r="AJ112" s="488">
        <f t="shared" si="193"/>
        <v>0</v>
      </c>
      <c r="AK112" s="488">
        <f t="shared" si="193"/>
        <v>0</v>
      </c>
      <c r="AL112" s="488">
        <f t="shared" si="193"/>
        <v>0</v>
      </c>
      <c r="AM112" s="488">
        <f t="shared" si="193"/>
        <v>0</v>
      </c>
      <c r="AN112" s="488">
        <f t="shared" si="193"/>
        <v>0</v>
      </c>
    </row>
    <row r="113" spans="1:40" ht="15.75">
      <c r="A113" s="489" t="s">
        <v>504</v>
      </c>
      <c r="B113" s="489" t="s">
        <v>467</v>
      </c>
      <c r="C113" s="489"/>
      <c r="D113" s="490" t="s">
        <v>468</v>
      </c>
      <c r="E113" s="516">
        <f>E114</f>
        <v>5142300</v>
      </c>
      <c r="F113" s="516">
        <f t="shared" ref="F113:AN113" si="194">F114</f>
        <v>5142300</v>
      </c>
      <c r="G113" s="516">
        <f t="shared" si="194"/>
        <v>3874600</v>
      </c>
      <c r="H113" s="516">
        <f t="shared" si="194"/>
        <v>208000</v>
      </c>
      <c r="I113" s="516">
        <f t="shared" si="194"/>
        <v>0</v>
      </c>
      <c r="J113" s="516">
        <f t="shared" si="194"/>
        <v>0</v>
      </c>
      <c r="K113" s="516">
        <f t="shared" si="194"/>
        <v>0</v>
      </c>
      <c r="L113" s="516">
        <f t="shared" si="194"/>
        <v>0</v>
      </c>
      <c r="M113" s="516">
        <f t="shared" si="194"/>
        <v>0</v>
      </c>
      <c r="N113" s="516">
        <f t="shared" si="194"/>
        <v>0</v>
      </c>
      <c r="O113" s="516">
        <f t="shared" si="194"/>
        <v>0</v>
      </c>
      <c r="P113" s="516">
        <f t="shared" si="194"/>
        <v>5142300</v>
      </c>
      <c r="Q113" s="517">
        <f>Q114</f>
        <v>5142300</v>
      </c>
      <c r="R113" s="517">
        <f t="shared" si="194"/>
        <v>5142300</v>
      </c>
      <c r="S113" s="517">
        <f t="shared" si="194"/>
        <v>3874600</v>
      </c>
      <c r="T113" s="517">
        <f t="shared" si="194"/>
        <v>208000</v>
      </c>
      <c r="U113" s="517">
        <f t="shared" si="194"/>
        <v>0</v>
      </c>
      <c r="V113" s="517">
        <f t="shared" si="194"/>
        <v>0</v>
      </c>
      <c r="W113" s="517">
        <f t="shared" si="194"/>
        <v>0</v>
      </c>
      <c r="X113" s="517">
        <f t="shared" si="194"/>
        <v>0</v>
      </c>
      <c r="Y113" s="517">
        <f t="shared" si="194"/>
        <v>0</v>
      </c>
      <c r="Z113" s="517">
        <f t="shared" si="194"/>
        <v>0</v>
      </c>
      <c r="AA113" s="517">
        <f t="shared" si="194"/>
        <v>0</v>
      </c>
      <c r="AB113" s="517">
        <f t="shared" si="194"/>
        <v>5142300</v>
      </c>
      <c r="AC113" s="518">
        <f>AC114</f>
        <v>0</v>
      </c>
      <c r="AD113" s="518">
        <f t="shared" si="194"/>
        <v>0</v>
      </c>
      <c r="AE113" s="518">
        <f t="shared" si="194"/>
        <v>0</v>
      </c>
      <c r="AF113" s="518">
        <f t="shared" si="194"/>
        <v>0</v>
      </c>
      <c r="AG113" s="518">
        <f t="shared" si="194"/>
        <v>0</v>
      </c>
      <c r="AH113" s="518">
        <f t="shared" si="194"/>
        <v>0</v>
      </c>
      <c r="AI113" s="518">
        <f t="shared" si="194"/>
        <v>0</v>
      </c>
      <c r="AJ113" s="518">
        <f t="shared" si="194"/>
        <v>0</v>
      </c>
      <c r="AK113" s="518">
        <f t="shared" si="194"/>
        <v>0</v>
      </c>
      <c r="AL113" s="518">
        <f t="shared" si="194"/>
        <v>0</v>
      </c>
      <c r="AM113" s="518">
        <f t="shared" si="194"/>
        <v>0</v>
      </c>
      <c r="AN113" s="518">
        <f t="shared" si="194"/>
        <v>0</v>
      </c>
    </row>
    <row r="114" spans="1:40" ht="49.9" customHeight="1">
      <c r="A114" s="503">
        <v>3410160</v>
      </c>
      <c r="B114" s="497" t="s">
        <v>114</v>
      </c>
      <c r="C114" s="497" t="s">
        <v>21</v>
      </c>
      <c r="D114" s="73" t="s">
        <v>115</v>
      </c>
      <c r="E114" s="498">
        <f>F114+I114</f>
        <v>5142300</v>
      </c>
      <c r="F114" s="498">
        <v>5142300</v>
      </c>
      <c r="G114" s="498">
        <v>3874600</v>
      </c>
      <c r="H114" s="498">
        <v>208000</v>
      </c>
      <c r="I114" s="498"/>
      <c r="J114" s="498">
        <f t="shared" si="150"/>
        <v>0</v>
      </c>
      <c r="K114" s="498">
        <f>O114</f>
        <v>0</v>
      </c>
      <c r="L114" s="498"/>
      <c r="M114" s="498"/>
      <c r="N114" s="498"/>
      <c r="O114" s="498"/>
      <c r="P114" s="498">
        <f>E114+J114</f>
        <v>5142300</v>
      </c>
      <c r="Q114" s="492">
        <f>R114+U114</f>
        <v>5142300</v>
      </c>
      <c r="R114" s="499">
        <f t="shared" ref="R114:U130" si="195">F114+AD114</f>
        <v>5142300</v>
      </c>
      <c r="S114" s="499">
        <f t="shared" si="195"/>
        <v>3874600</v>
      </c>
      <c r="T114" s="499">
        <f t="shared" si="195"/>
        <v>208000</v>
      </c>
      <c r="U114" s="499">
        <f t="shared" si="195"/>
        <v>0</v>
      </c>
      <c r="V114" s="492">
        <f t="shared" ref="V114" si="196">X114+AA114</f>
        <v>0</v>
      </c>
      <c r="W114" s="499">
        <f>AA114</f>
        <v>0</v>
      </c>
      <c r="X114" s="499"/>
      <c r="Y114" s="499"/>
      <c r="Z114" s="499"/>
      <c r="AA114" s="499"/>
      <c r="AB114" s="492">
        <f>Q114+V114</f>
        <v>5142300</v>
      </c>
      <c r="AC114" s="494">
        <f>AD114+AG114</f>
        <v>0</v>
      </c>
      <c r="AD114" s="494"/>
      <c r="AE114" s="494"/>
      <c r="AF114" s="494"/>
      <c r="AG114" s="494"/>
      <c r="AH114" s="494">
        <f t="shared" ref="AH114" si="197">AJ114+AM114</f>
        <v>0</v>
      </c>
      <c r="AI114" s="494">
        <f>AM114</f>
        <v>0</v>
      </c>
      <c r="AJ114" s="494"/>
      <c r="AK114" s="494"/>
      <c r="AL114" s="494"/>
      <c r="AM114" s="494"/>
      <c r="AN114" s="494">
        <f>AC114+AH114</f>
        <v>0</v>
      </c>
    </row>
    <row r="115" spans="1:40" ht="31.5">
      <c r="A115" s="489" t="s">
        <v>505</v>
      </c>
      <c r="B115" s="500">
        <v>3000</v>
      </c>
      <c r="C115" s="484"/>
      <c r="D115" s="72" t="s">
        <v>472</v>
      </c>
      <c r="E115" s="516">
        <f>E116+E117+E118+E119+E120+E121</f>
        <v>3300000</v>
      </c>
      <c r="F115" s="516">
        <f t="shared" ref="F115:P115" si="198">F116+F117+F118+F119+F120+F121</f>
        <v>3300000</v>
      </c>
      <c r="G115" s="516">
        <f t="shared" si="198"/>
        <v>0</v>
      </c>
      <c r="H115" s="516">
        <f t="shared" si="198"/>
        <v>0</v>
      </c>
      <c r="I115" s="516">
        <f t="shared" si="198"/>
        <v>0</v>
      </c>
      <c r="J115" s="516">
        <f t="shared" si="198"/>
        <v>350000</v>
      </c>
      <c r="K115" s="516">
        <f t="shared" si="198"/>
        <v>350000</v>
      </c>
      <c r="L115" s="516">
        <f t="shared" si="198"/>
        <v>0</v>
      </c>
      <c r="M115" s="516">
        <f t="shared" si="198"/>
        <v>0</v>
      </c>
      <c r="N115" s="516">
        <f t="shared" si="198"/>
        <v>0</v>
      </c>
      <c r="O115" s="516">
        <f t="shared" si="198"/>
        <v>350000</v>
      </c>
      <c r="P115" s="516">
        <f t="shared" si="198"/>
        <v>3650000</v>
      </c>
      <c r="Q115" s="517">
        <f>Q116+Q117+Q118+Q119+Q120+Q121</f>
        <v>2750000</v>
      </c>
      <c r="R115" s="517">
        <f t="shared" ref="R115:AB115" si="199">R116+R117+R118+R119+R120+R121</f>
        <v>2750000</v>
      </c>
      <c r="S115" s="517">
        <f t="shared" si="199"/>
        <v>0</v>
      </c>
      <c r="T115" s="517">
        <f t="shared" si="199"/>
        <v>0</v>
      </c>
      <c r="U115" s="517">
        <f t="shared" si="199"/>
        <v>0</v>
      </c>
      <c r="V115" s="517">
        <f t="shared" si="199"/>
        <v>350000</v>
      </c>
      <c r="W115" s="517">
        <f t="shared" si="199"/>
        <v>350000</v>
      </c>
      <c r="X115" s="517">
        <f t="shared" si="199"/>
        <v>0</v>
      </c>
      <c r="Y115" s="517">
        <f t="shared" si="199"/>
        <v>0</v>
      </c>
      <c r="Z115" s="517">
        <f t="shared" si="199"/>
        <v>0</v>
      </c>
      <c r="AA115" s="517">
        <f t="shared" si="199"/>
        <v>350000</v>
      </c>
      <c r="AB115" s="517">
        <f t="shared" si="199"/>
        <v>3100000</v>
      </c>
      <c r="AC115" s="518">
        <f>AC116+AC117+AC118+AC119+AC120+AC121</f>
        <v>0</v>
      </c>
      <c r="AD115" s="518">
        <f t="shared" ref="AD115:AN115" si="200">AD116+AD117+AD118+AD119+AD120+AD121</f>
        <v>0</v>
      </c>
      <c r="AE115" s="518">
        <f t="shared" si="200"/>
        <v>0</v>
      </c>
      <c r="AF115" s="518">
        <f t="shared" si="200"/>
        <v>0</v>
      </c>
      <c r="AG115" s="518">
        <f t="shared" si="200"/>
        <v>0</v>
      </c>
      <c r="AH115" s="518">
        <f t="shared" si="200"/>
        <v>0</v>
      </c>
      <c r="AI115" s="518">
        <f t="shared" si="200"/>
        <v>0</v>
      </c>
      <c r="AJ115" s="518">
        <f t="shared" si="200"/>
        <v>0</v>
      </c>
      <c r="AK115" s="518">
        <f t="shared" si="200"/>
        <v>0</v>
      </c>
      <c r="AL115" s="518">
        <f t="shared" si="200"/>
        <v>0</v>
      </c>
      <c r="AM115" s="518">
        <f t="shared" si="200"/>
        <v>0</v>
      </c>
      <c r="AN115" s="518">
        <f t="shared" si="200"/>
        <v>0</v>
      </c>
    </row>
    <row r="116" spans="1:40" ht="31.5">
      <c r="A116" s="503">
        <v>3413032</v>
      </c>
      <c r="B116" s="497" t="s">
        <v>43</v>
      </c>
      <c r="C116" s="497" t="s">
        <v>44</v>
      </c>
      <c r="D116" s="73" t="s">
        <v>45</v>
      </c>
      <c r="E116" s="498">
        <f>F116+I116</f>
        <v>32000</v>
      </c>
      <c r="F116" s="498">
        <v>32000</v>
      </c>
      <c r="G116" s="498"/>
      <c r="H116" s="498"/>
      <c r="I116" s="498"/>
      <c r="J116" s="498">
        <f t="shared" si="150"/>
        <v>0</v>
      </c>
      <c r="K116" s="498">
        <f t="shared" ref="K116:K130" si="201">O116</f>
        <v>0</v>
      </c>
      <c r="L116" s="498"/>
      <c r="M116" s="498"/>
      <c r="N116" s="498"/>
      <c r="O116" s="498"/>
      <c r="P116" s="498">
        <f t="shared" ref="P116:P134" si="202">E116+J116</f>
        <v>32000</v>
      </c>
      <c r="Q116" s="492">
        <f>R116+U116</f>
        <v>32000</v>
      </c>
      <c r="R116" s="499">
        <f t="shared" si="195"/>
        <v>32000</v>
      </c>
      <c r="S116" s="499"/>
      <c r="T116" s="499"/>
      <c r="U116" s="499"/>
      <c r="V116" s="492">
        <f t="shared" ref="V116:V130" si="203">X116+AA116</f>
        <v>0</v>
      </c>
      <c r="W116" s="499">
        <f t="shared" ref="W116:W130" si="204">AA116</f>
        <v>0</v>
      </c>
      <c r="X116" s="499"/>
      <c r="Y116" s="499"/>
      <c r="Z116" s="499"/>
      <c r="AA116" s="499"/>
      <c r="AB116" s="492">
        <f t="shared" ref="AB116:AB130" si="205">Q116+V116</f>
        <v>32000</v>
      </c>
      <c r="AC116" s="494">
        <f>AD116+AG116</f>
        <v>0</v>
      </c>
      <c r="AD116" s="494"/>
      <c r="AE116" s="494"/>
      <c r="AF116" s="494"/>
      <c r="AG116" s="494"/>
      <c r="AH116" s="494">
        <f t="shared" ref="AH116:AH130" si="206">AJ116+AM116</f>
        <v>0</v>
      </c>
      <c r="AI116" s="494">
        <f t="shared" ref="AI116:AI130" si="207">AM116</f>
        <v>0</v>
      </c>
      <c r="AJ116" s="494"/>
      <c r="AK116" s="494"/>
      <c r="AL116" s="494"/>
      <c r="AM116" s="494"/>
      <c r="AN116" s="494">
        <f t="shared" ref="AN116:AN130" si="208">AC116+AH116</f>
        <v>0</v>
      </c>
    </row>
    <row r="117" spans="1:40" ht="47.25">
      <c r="A117" s="503">
        <v>3413033</v>
      </c>
      <c r="B117" s="497" t="s">
        <v>46</v>
      </c>
      <c r="C117" s="497" t="s">
        <v>44</v>
      </c>
      <c r="D117" s="73" t="s">
        <v>47</v>
      </c>
      <c r="E117" s="498">
        <f t="shared" ref="E117:E134" si="209">F117+I117</f>
        <v>820000</v>
      </c>
      <c r="F117" s="498">
        <v>820000</v>
      </c>
      <c r="G117" s="498"/>
      <c r="H117" s="498"/>
      <c r="I117" s="498"/>
      <c r="J117" s="498">
        <f t="shared" si="150"/>
        <v>0</v>
      </c>
      <c r="K117" s="498">
        <f t="shared" si="201"/>
        <v>0</v>
      </c>
      <c r="L117" s="498"/>
      <c r="M117" s="498"/>
      <c r="N117" s="498"/>
      <c r="O117" s="498"/>
      <c r="P117" s="498">
        <f t="shared" si="202"/>
        <v>820000</v>
      </c>
      <c r="Q117" s="492">
        <f t="shared" ref="Q117:Q130" si="210">R117+U117</f>
        <v>820000</v>
      </c>
      <c r="R117" s="499">
        <f t="shared" si="195"/>
        <v>820000</v>
      </c>
      <c r="S117" s="499"/>
      <c r="T117" s="499"/>
      <c r="U117" s="499"/>
      <c r="V117" s="492">
        <f t="shared" si="203"/>
        <v>0</v>
      </c>
      <c r="W117" s="499">
        <f t="shared" si="204"/>
        <v>0</v>
      </c>
      <c r="X117" s="499"/>
      <c r="Y117" s="499"/>
      <c r="Z117" s="499"/>
      <c r="AA117" s="499"/>
      <c r="AB117" s="492">
        <f t="shared" si="205"/>
        <v>820000</v>
      </c>
      <c r="AC117" s="494">
        <f t="shared" ref="AC117:AC130" si="211">AD117+AG117</f>
        <v>0</v>
      </c>
      <c r="AD117" s="494"/>
      <c r="AE117" s="494"/>
      <c r="AF117" s="494"/>
      <c r="AG117" s="494"/>
      <c r="AH117" s="494">
        <f t="shared" si="206"/>
        <v>0</v>
      </c>
      <c r="AI117" s="494">
        <f t="shared" si="207"/>
        <v>0</v>
      </c>
      <c r="AJ117" s="494"/>
      <c r="AK117" s="494"/>
      <c r="AL117" s="494"/>
      <c r="AM117" s="494"/>
      <c r="AN117" s="494">
        <f t="shared" si="208"/>
        <v>0</v>
      </c>
    </row>
    <row r="118" spans="1:40" ht="15.6" hidden="1" customHeight="1">
      <c r="A118" s="503"/>
      <c r="B118" s="497"/>
      <c r="C118" s="497"/>
      <c r="D118" s="73"/>
      <c r="E118" s="498">
        <f t="shared" si="209"/>
        <v>0</v>
      </c>
      <c r="F118" s="498"/>
      <c r="G118" s="498"/>
      <c r="H118" s="498"/>
      <c r="I118" s="498"/>
      <c r="J118" s="498">
        <f t="shared" si="150"/>
        <v>0</v>
      </c>
      <c r="K118" s="498">
        <f t="shared" si="201"/>
        <v>0</v>
      </c>
      <c r="L118" s="498"/>
      <c r="M118" s="498"/>
      <c r="N118" s="498"/>
      <c r="O118" s="498"/>
      <c r="P118" s="498">
        <f t="shared" si="202"/>
        <v>0</v>
      </c>
      <c r="Q118" s="492">
        <f t="shared" si="210"/>
        <v>0</v>
      </c>
      <c r="R118" s="499">
        <f t="shared" si="195"/>
        <v>0</v>
      </c>
      <c r="S118" s="499"/>
      <c r="T118" s="499"/>
      <c r="U118" s="499"/>
      <c r="V118" s="492">
        <f t="shared" si="203"/>
        <v>0</v>
      </c>
      <c r="W118" s="499">
        <f t="shared" si="204"/>
        <v>0</v>
      </c>
      <c r="X118" s="499"/>
      <c r="Y118" s="499"/>
      <c r="Z118" s="499"/>
      <c r="AA118" s="499"/>
      <c r="AB118" s="492">
        <f t="shared" si="205"/>
        <v>0</v>
      </c>
      <c r="AC118" s="494">
        <f t="shared" si="211"/>
        <v>0</v>
      </c>
      <c r="AD118" s="494"/>
      <c r="AE118" s="494"/>
      <c r="AF118" s="494"/>
      <c r="AG118" s="494"/>
      <c r="AH118" s="494">
        <f t="shared" si="206"/>
        <v>0</v>
      </c>
      <c r="AI118" s="494">
        <f t="shared" si="207"/>
        <v>0</v>
      </c>
      <c r="AJ118" s="494"/>
      <c r="AK118" s="494"/>
      <c r="AL118" s="494"/>
      <c r="AM118" s="494"/>
      <c r="AN118" s="494">
        <f t="shared" si="208"/>
        <v>0</v>
      </c>
    </row>
    <row r="119" spans="1:40" ht="110.25">
      <c r="A119" s="503">
        <v>3413160</v>
      </c>
      <c r="B119" s="497" t="s">
        <v>51</v>
      </c>
      <c r="C119" s="497" t="s">
        <v>52</v>
      </c>
      <c r="D119" s="73" t="s">
        <v>53</v>
      </c>
      <c r="E119" s="498">
        <f t="shared" si="209"/>
        <v>150000</v>
      </c>
      <c r="F119" s="498">
        <v>150000</v>
      </c>
      <c r="G119" s="498"/>
      <c r="H119" s="498"/>
      <c r="I119" s="498"/>
      <c r="J119" s="498">
        <f t="shared" si="150"/>
        <v>0</v>
      </c>
      <c r="K119" s="498">
        <f t="shared" si="201"/>
        <v>0</v>
      </c>
      <c r="L119" s="498"/>
      <c r="M119" s="498"/>
      <c r="N119" s="498"/>
      <c r="O119" s="498"/>
      <c r="P119" s="498">
        <f t="shared" si="202"/>
        <v>150000</v>
      </c>
      <c r="Q119" s="492">
        <f t="shared" si="210"/>
        <v>150000</v>
      </c>
      <c r="R119" s="499">
        <f t="shared" si="195"/>
        <v>150000</v>
      </c>
      <c r="S119" s="499"/>
      <c r="T119" s="499"/>
      <c r="U119" s="499"/>
      <c r="V119" s="492">
        <f t="shared" si="203"/>
        <v>0</v>
      </c>
      <c r="W119" s="499">
        <f t="shared" si="204"/>
        <v>0</v>
      </c>
      <c r="X119" s="499"/>
      <c r="Y119" s="499"/>
      <c r="Z119" s="499"/>
      <c r="AA119" s="499"/>
      <c r="AB119" s="492">
        <f t="shared" si="205"/>
        <v>150000</v>
      </c>
      <c r="AC119" s="494">
        <f t="shared" si="211"/>
        <v>0</v>
      </c>
      <c r="AD119" s="494"/>
      <c r="AE119" s="494"/>
      <c r="AF119" s="494"/>
      <c r="AG119" s="494"/>
      <c r="AH119" s="494">
        <f t="shared" si="206"/>
        <v>0</v>
      </c>
      <c r="AI119" s="494">
        <f t="shared" si="207"/>
        <v>0</v>
      </c>
      <c r="AJ119" s="494"/>
      <c r="AK119" s="494"/>
      <c r="AL119" s="494"/>
      <c r="AM119" s="494"/>
      <c r="AN119" s="494">
        <f t="shared" si="208"/>
        <v>0</v>
      </c>
    </row>
    <row r="120" spans="1:40" ht="94.5">
      <c r="A120" s="503">
        <v>3413180</v>
      </c>
      <c r="B120" s="497" t="s">
        <v>54</v>
      </c>
      <c r="C120" s="497" t="s">
        <v>55</v>
      </c>
      <c r="D120" s="73" t="s">
        <v>56</v>
      </c>
      <c r="E120" s="498">
        <f t="shared" si="209"/>
        <v>400000</v>
      </c>
      <c r="F120" s="498">
        <v>400000</v>
      </c>
      <c r="G120" s="498"/>
      <c r="H120" s="498"/>
      <c r="I120" s="498"/>
      <c r="J120" s="498">
        <f t="shared" si="150"/>
        <v>0</v>
      </c>
      <c r="K120" s="498">
        <f t="shared" si="201"/>
        <v>0</v>
      </c>
      <c r="L120" s="498"/>
      <c r="M120" s="498"/>
      <c r="N120" s="498"/>
      <c r="O120" s="498"/>
      <c r="P120" s="498">
        <f t="shared" si="202"/>
        <v>400000</v>
      </c>
      <c r="Q120" s="492">
        <f t="shared" si="210"/>
        <v>400000</v>
      </c>
      <c r="R120" s="499">
        <f t="shared" si="195"/>
        <v>400000</v>
      </c>
      <c r="S120" s="499"/>
      <c r="T120" s="499"/>
      <c r="U120" s="499"/>
      <c r="V120" s="492">
        <f t="shared" si="203"/>
        <v>0</v>
      </c>
      <c r="W120" s="499">
        <f t="shared" si="204"/>
        <v>0</v>
      </c>
      <c r="X120" s="499"/>
      <c r="Y120" s="499"/>
      <c r="Z120" s="499"/>
      <c r="AA120" s="499"/>
      <c r="AB120" s="492">
        <f t="shared" si="205"/>
        <v>400000</v>
      </c>
      <c r="AC120" s="494">
        <f t="shared" si="211"/>
        <v>0</v>
      </c>
      <c r="AD120" s="494"/>
      <c r="AE120" s="494"/>
      <c r="AF120" s="494"/>
      <c r="AG120" s="494"/>
      <c r="AH120" s="494">
        <f t="shared" si="206"/>
        <v>0</v>
      </c>
      <c r="AI120" s="494">
        <f t="shared" si="207"/>
        <v>0</v>
      </c>
      <c r="AJ120" s="494"/>
      <c r="AK120" s="494"/>
      <c r="AL120" s="494"/>
      <c r="AM120" s="494"/>
      <c r="AN120" s="494">
        <f t="shared" si="208"/>
        <v>0</v>
      </c>
    </row>
    <row r="121" spans="1:40" ht="31.5">
      <c r="A121" s="503">
        <v>3413242</v>
      </c>
      <c r="B121" s="497" t="s">
        <v>61</v>
      </c>
      <c r="C121" s="497" t="s">
        <v>59</v>
      </c>
      <c r="D121" s="73" t="s">
        <v>62</v>
      </c>
      <c r="E121" s="498">
        <f t="shared" si="209"/>
        <v>1898000</v>
      </c>
      <c r="F121" s="498">
        <f>F122+F123+F124+F125+F126+F127+F128+F129+F130+F131+F133+F132+F134</f>
        <v>1898000</v>
      </c>
      <c r="G121" s="498"/>
      <c r="H121" s="498"/>
      <c r="I121" s="498"/>
      <c r="J121" s="498">
        <f t="shared" si="150"/>
        <v>350000</v>
      </c>
      <c r="K121" s="498">
        <f t="shared" si="201"/>
        <v>350000</v>
      </c>
      <c r="L121" s="498"/>
      <c r="M121" s="498"/>
      <c r="N121" s="498"/>
      <c r="O121" s="498">
        <f t="shared" ref="O121" si="212">O122+O123+O124+O125+O126+O127+O128+O129+O130</f>
        <v>350000</v>
      </c>
      <c r="P121" s="498">
        <f t="shared" si="202"/>
        <v>2248000</v>
      </c>
      <c r="Q121" s="492">
        <f t="shared" si="210"/>
        <v>1348000</v>
      </c>
      <c r="R121" s="499">
        <f>R122+R123+R124+R125+R126+R127+R128+R129+R130</f>
        <v>1348000</v>
      </c>
      <c r="S121" s="499"/>
      <c r="T121" s="499"/>
      <c r="U121" s="499"/>
      <c r="V121" s="492">
        <f t="shared" si="203"/>
        <v>350000</v>
      </c>
      <c r="W121" s="499">
        <f t="shared" si="204"/>
        <v>350000</v>
      </c>
      <c r="X121" s="499"/>
      <c r="Y121" s="499"/>
      <c r="Z121" s="499"/>
      <c r="AA121" s="499">
        <f t="shared" ref="AA121" si="213">AA122+AA123+AA124+AA125+AA126+AA127+AA128+AA129+AA130</f>
        <v>350000</v>
      </c>
      <c r="AB121" s="492">
        <f t="shared" si="205"/>
        <v>1698000</v>
      </c>
      <c r="AC121" s="494">
        <f t="shared" si="211"/>
        <v>0</v>
      </c>
      <c r="AD121" s="494">
        <f>AD122+AD123+AD124+AD125+AD126+AD127+AD128+AD129+AD130</f>
        <v>0</v>
      </c>
      <c r="AE121" s="494"/>
      <c r="AF121" s="494"/>
      <c r="AG121" s="494"/>
      <c r="AH121" s="494">
        <f t="shared" si="206"/>
        <v>0</v>
      </c>
      <c r="AI121" s="494">
        <f t="shared" si="207"/>
        <v>0</v>
      </c>
      <c r="AJ121" s="494"/>
      <c r="AK121" s="494"/>
      <c r="AL121" s="494"/>
      <c r="AM121" s="494"/>
      <c r="AN121" s="494">
        <f t="shared" si="208"/>
        <v>0</v>
      </c>
    </row>
    <row r="122" spans="1:40" ht="63.6" customHeight="1">
      <c r="A122" s="497"/>
      <c r="B122" s="497"/>
      <c r="C122" s="497"/>
      <c r="D122" s="522" t="s">
        <v>506</v>
      </c>
      <c r="E122" s="498">
        <f t="shared" si="209"/>
        <v>68000</v>
      </c>
      <c r="F122" s="498">
        <v>68000</v>
      </c>
      <c r="G122" s="498"/>
      <c r="H122" s="498"/>
      <c r="I122" s="498"/>
      <c r="J122" s="498">
        <f t="shared" si="150"/>
        <v>0</v>
      </c>
      <c r="K122" s="498">
        <f t="shared" si="201"/>
        <v>0</v>
      </c>
      <c r="L122" s="498"/>
      <c r="M122" s="498"/>
      <c r="N122" s="498"/>
      <c r="O122" s="498"/>
      <c r="P122" s="498">
        <f t="shared" si="202"/>
        <v>68000</v>
      </c>
      <c r="Q122" s="492">
        <f t="shared" si="210"/>
        <v>68000</v>
      </c>
      <c r="R122" s="499">
        <f t="shared" si="195"/>
        <v>68000</v>
      </c>
      <c r="S122" s="499"/>
      <c r="T122" s="499"/>
      <c r="U122" s="499"/>
      <c r="V122" s="492">
        <f t="shared" si="203"/>
        <v>0</v>
      </c>
      <c r="W122" s="499">
        <f t="shared" si="204"/>
        <v>0</v>
      </c>
      <c r="X122" s="499"/>
      <c r="Y122" s="499"/>
      <c r="Z122" s="499"/>
      <c r="AA122" s="499"/>
      <c r="AB122" s="492">
        <f t="shared" si="205"/>
        <v>68000</v>
      </c>
      <c r="AC122" s="494">
        <f t="shared" si="211"/>
        <v>0</v>
      </c>
      <c r="AD122" s="494"/>
      <c r="AE122" s="494"/>
      <c r="AF122" s="494"/>
      <c r="AG122" s="494"/>
      <c r="AH122" s="494">
        <f t="shared" si="206"/>
        <v>0</v>
      </c>
      <c r="AI122" s="494">
        <f t="shared" si="207"/>
        <v>0</v>
      </c>
      <c r="AJ122" s="494"/>
      <c r="AK122" s="494"/>
      <c r="AL122" s="494"/>
      <c r="AM122" s="494"/>
      <c r="AN122" s="494">
        <f t="shared" si="208"/>
        <v>0</v>
      </c>
    </row>
    <row r="123" spans="1:40" ht="47.25">
      <c r="A123" s="497"/>
      <c r="B123" s="497"/>
      <c r="C123" s="497"/>
      <c r="D123" s="522" t="s">
        <v>507</v>
      </c>
      <c r="E123" s="498">
        <f t="shared" si="209"/>
        <v>30000</v>
      </c>
      <c r="F123" s="498">
        <v>30000</v>
      </c>
      <c r="G123" s="498"/>
      <c r="H123" s="498"/>
      <c r="I123" s="498"/>
      <c r="J123" s="498">
        <f t="shared" si="150"/>
        <v>0</v>
      </c>
      <c r="K123" s="498">
        <f t="shared" si="201"/>
        <v>0</v>
      </c>
      <c r="L123" s="498"/>
      <c r="M123" s="498"/>
      <c r="N123" s="498"/>
      <c r="O123" s="498"/>
      <c r="P123" s="498">
        <f t="shared" si="202"/>
        <v>30000</v>
      </c>
      <c r="Q123" s="492">
        <f t="shared" si="210"/>
        <v>30000</v>
      </c>
      <c r="R123" s="499">
        <f t="shared" si="195"/>
        <v>30000</v>
      </c>
      <c r="S123" s="499"/>
      <c r="T123" s="499"/>
      <c r="U123" s="499"/>
      <c r="V123" s="492">
        <f t="shared" si="203"/>
        <v>0</v>
      </c>
      <c r="W123" s="499">
        <f t="shared" si="204"/>
        <v>0</v>
      </c>
      <c r="X123" s="499"/>
      <c r="Y123" s="499"/>
      <c r="Z123" s="499"/>
      <c r="AA123" s="499"/>
      <c r="AB123" s="492">
        <f t="shared" si="205"/>
        <v>30000</v>
      </c>
      <c r="AC123" s="494">
        <f t="shared" si="211"/>
        <v>0</v>
      </c>
      <c r="AD123" s="494"/>
      <c r="AE123" s="494"/>
      <c r="AF123" s="494"/>
      <c r="AG123" s="494"/>
      <c r="AH123" s="494">
        <f t="shared" si="206"/>
        <v>0</v>
      </c>
      <c r="AI123" s="494">
        <f t="shared" si="207"/>
        <v>0</v>
      </c>
      <c r="AJ123" s="494"/>
      <c r="AK123" s="494"/>
      <c r="AL123" s="494"/>
      <c r="AM123" s="494"/>
      <c r="AN123" s="494">
        <f t="shared" si="208"/>
        <v>0</v>
      </c>
    </row>
    <row r="124" spans="1:40" ht="31.5" hidden="1">
      <c r="A124" s="497"/>
      <c r="B124" s="497"/>
      <c r="C124" s="497"/>
      <c r="D124" s="522" t="s">
        <v>508</v>
      </c>
      <c r="E124" s="498">
        <f t="shared" si="209"/>
        <v>0</v>
      </c>
      <c r="F124" s="498"/>
      <c r="G124" s="498"/>
      <c r="H124" s="498"/>
      <c r="I124" s="498"/>
      <c r="J124" s="498">
        <f t="shared" si="150"/>
        <v>0</v>
      </c>
      <c r="K124" s="498">
        <f t="shared" si="201"/>
        <v>0</v>
      </c>
      <c r="L124" s="498"/>
      <c r="M124" s="498"/>
      <c r="N124" s="498"/>
      <c r="O124" s="498"/>
      <c r="P124" s="498">
        <f t="shared" si="202"/>
        <v>0</v>
      </c>
      <c r="Q124" s="492">
        <f t="shared" si="210"/>
        <v>0</v>
      </c>
      <c r="R124" s="499">
        <f t="shared" si="195"/>
        <v>0</v>
      </c>
      <c r="S124" s="499"/>
      <c r="T124" s="499"/>
      <c r="U124" s="499"/>
      <c r="V124" s="492">
        <f t="shared" si="203"/>
        <v>0</v>
      </c>
      <c r="W124" s="499">
        <f t="shared" si="204"/>
        <v>0</v>
      </c>
      <c r="X124" s="499"/>
      <c r="Y124" s="499"/>
      <c r="Z124" s="499"/>
      <c r="AA124" s="499"/>
      <c r="AB124" s="492">
        <f t="shared" si="205"/>
        <v>0</v>
      </c>
      <c r="AC124" s="494">
        <f t="shared" si="211"/>
        <v>0</v>
      </c>
      <c r="AD124" s="494"/>
      <c r="AE124" s="494"/>
      <c r="AF124" s="494"/>
      <c r="AG124" s="494"/>
      <c r="AH124" s="494">
        <f t="shared" si="206"/>
        <v>0</v>
      </c>
      <c r="AI124" s="494">
        <f t="shared" si="207"/>
        <v>0</v>
      </c>
      <c r="AJ124" s="494"/>
      <c r="AK124" s="494"/>
      <c r="AL124" s="494"/>
      <c r="AM124" s="494"/>
      <c r="AN124" s="494">
        <f t="shared" si="208"/>
        <v>0</v>
      </c>
    </row>
    <row r="125" spans="1:40" ht="31.5">
      <c r="A125" s="497"/>
      <c r="B125" s="497"/>
      <c r="C125" s="497"/>
      <c r="D125" s="522" t="s">
        <v>509</v>
      </c>
      <c r="E125" s="498">
        <f t="shared" si="209"/>
        <v>20000</v>
      </c>
      <c r="F125" s="498">
        <v>20000</v>
      </c>
      <c r="G125" s="498"/>
      <c r="H125" s="498"/>
      <c r="I125" s="498"/>
      <c r="J125" s="498">
        <f t="shared" si="150"/>
        <v>0</v>
      </c>
      <c r="K125" s="498">
        <f t="shared" si="201"/>
        <v>0</v>
      </c>
      <c r="L125" s="498"/>
      <c r="M125" s="498"/>
      <c r="N125" s="498"/>
      <c r="O125" s="498"/>
      <c r="P125" s="498">
        <f t="shared" si="202"/>
        <v>20000</v>
      </c>
      <c r="Q125" s="492">
        <f t="shared" si="210"/>
        <v>20000</v>
      </c>
      <c r="R125" s="499">
        <f t="shared" si="195"/>
        <v>20000</v>
      </c>
      <c r="S125" s="499"/>
      <c r="T125" s="499"/>
      <c r="U125" s="499"/>
      <c r="V125" s="492">
        <f t="shared" si="203"/>
        <v>0</v>
      </c>
      <c r="W125" s="499">
        <f t="shared" si="204"/>
        <v>0</v>
      </c>
      <c r="X125" s="499"/>
      <c r="Y125" s="499"/>
      <c r="Z125" s="499"/>
      <c r="AA125" s="499"/>
      <c r="AB125" s="492">
        <f t="shared" si="205"/>
        <v>20000</v>
      </c>
      <c r="AC125" s="494">
        <f t="shared" si="211"/>
        <v>0</v>
      </c>
      <c r="AD125" s="494"/>
      <c r="AE125" s="494"/>
      <c r="AF125" s="494"/>
      <c r="AG125" s="494"/>
      <c r="AH125" s="494">
        <f t="shared" si="206"/>
        <v>0</v>
      </c>
      <c r="AI125" s="494">
        <f t="shared" si="207"/>
        <v>0</v>
      </c>
      <c r="AJ125" s="494"/>
      <c r="AK125" s="494"/>
      <c r="AL125" s="494"/>
      <c r="AM125" s="494"/>
      <c r="AN125" s="494">
        <f t="shared" si="208"/>
        <v>0</v>
      </c>
    </row>
    <row r="126" spans="1:40" ht="31.5" hidden="1">
      <c r="A126" s="497"/>
      <c r="B126" s="497"/>
      <c r="C126" s="497"/>
      <c r="D126" s="522" t="s">
        <v>510</v>
      </c>
      <c r="E126" s="498">
        <f t="shared" si="209"/>
        <v>0</v>
      </c>
      <c r="F126" s="498"/>
      <c r="G126" s="498"/>
      <c r="H126" s="498"/>
      <c r="I126" s="498"/>
      <c r="J126" s="498">
        <f t="shared" si="150"/>
        <v>0</v>
      </c>
      <c r="K126" s="498">
        <f t="shared" si="201"/>
        <v>0</v>
      </c>
      <c r="L126" s="498"/>
      <c r="M126" s="498"/>
      <c r="N126" s="498"/>
      <c r="O126" s="498"/>
      <c r="P126" s="498">
        <f t="shared" si="202"/>
        <v>0</v>
      </c>
      <c r="Q126" s="492">
        <f t="shared" si="210"/>
        <v>0</v>
      </c>
      <c r="R126" s="499">
        <f t="shared" si="195"/>
        <v>0</v>
      </c>
      <c r="S126" s="499"/>
      <c r="T126" s="499"/>
      <c r="U126" s="499"/>
      <c r="V126" s="492">
        <f t="shared" si="203"/>
        <v>0</v>
      </c>
      <c r="W126" s="499">
        <f t="shared" si="204"/>
        <v>0</v>
      </c>
      <c r="X126" s="499"/>
      <c r="Y126" s="499"/>
      <c r="Z126" s="499"/>
      <c r="AA126" s="499"/>
      <c r="AB126" s="492">
        <f t="shared" si="205"/>
        <v>0</v>
      </c>
      <c r="AC126" s="494">
        <f t="shared" si="211"/>
        <v>0</v>
      </c>
      <c r="AD126" s="494"/>
      <c r="AE126" s="494"/>
      <c r="AF126" s="494"/>
      <c r="AG126" s="494"/>
      <c r="AH126" s="494">
        <f t="shared" si="206"/>
        <v>0</v>
      </c>
      <c r="AI126" s="494">
        <f t="shared" si="207"/>
        <v>0</v>
      </c>
      <c r="AJ126" s="494"/>
      <c r="AK126" s="494"/>
      <c r="AL126" s="494"/>
      <c r="AM126" s="494"/>
      <c r="AN126" s="494">
        <f t="shared" si="208"/>
        <v>0</v>
      </c>
    </row>
    <row r="127" spans="1:40" ht="47.25">
      <c r="A127" s="497"/>
      <c r="B127" s="497"/>
      <c r="C127" s="497"/>
      <c r="D127" s="522" t="s">
        <v>511</v>
      </c>
      <c r="E127" s="498">
        <f t="shared" si="209"/>
        <v>700000</v>
      </c>
      <c r="F127" s="498">
        <v>700000</v>
      </c>
      <c r="G127" s="498"/>
      <c r="H127" s="498"/>
      <c r="I127" s="498"/>
      <c r="J127" s="498">
        <f t="shared" si="150"/>
        <v>0</v>
      </c>
      <c r="K127" s="498">
        <f t="shared" si="201"/>
        <v>0</v>
      </c>
      <c r="L127" s="498"/>
      <c r="M127" s="498"/>
      <c r="N127" s="498"/>
      <c r="O127" s="498"/>
      <c r="P127" s="498">
        <f t="shared" si="202"/>
        <v>700000</v>
      </c>
      <c r="Q127" s="492">
        <f t="shared" si="210"/>
        <v>700000</v>
      </c>
      <c r="R127" s="499">
        <f t="shared" si="195"/>
        <v>700000</v>
      </c>
      <c r="S127" s="499"/>
      <c r="T127" s="499"/>
      <c r="U127" s="499"/>
      <c r="V127" s="492">
        <f t="shared" si="203"/>
        <v>0</v>
      </c>
      <c r="W127" s="499">
        <f t="shared" si="204"/>
        <v>0</v>
      </c>
      <c r="X127" s="499"/>
      <c r="Y127" s="499"/>
      <c r="Z127" s="499"/>
      <c r="AA127" s="499"/>
      <c r="AB127" s="492">
        <f t="shared" si="205"/>
        <v>700000</v>
      </c>
      <c r="AC127" s="494">
        <f t="shared" si="211"/>
        <v>0</v>
      </c>
      <c r="AD127" s="494"/>
      <c r="AE127" s="494"/>
      <c r="AF127" s="494"/>
      <c r="AG127" s="494"/>
      <c r="AH127" s="494">
        <f t="shared" si="206"/>
        <v>0</v>
      </c>
      <c r="AI127" s="494">
        <f t="shared" si="207"/>
        <v>0</v>
      </c>
      <c r="AJ127" s="494"/>
      <c r="AK127" s="494"/>
      <c r="AL127" s="494"/>
      <c r="AM127" s="494"/>
      <c r="AN127" s="494">
        <f t="shared" si="208"/>
        <v>0</v>
      </c>
    </row>
    <row r="128" spans="1:40" ht="31.5">
      <c r="A128" s="497"/>
      <c r="B128" s="497"/>
      <c r="C128" s="497"/>
      <c r="D128" s="522" t="s">
        <v>512</v>
      </c>
      <c r="E128" s="498">
        <f t="shared" si="209"/>
        <v>390000</v>
      </c>
      <c r="F128" s="498">
        <v>390000</v>
      </c>
      <c r="G128" s="498"/>
      <c r="H128" s="498"/>
      <c r="I128" s="498"/>
      <c r="J128" s="498">
        <f t="shared" si="150"/>
        <v>0</v>
      </c>
      <c r="K128" s="498">
        <f t="shared" si="201"/>
        <v>0</v>
      </c>
      <c r="L128" s="498"/>
      <c r="M128" s="498"/>
      <c r="N128" s="498"/>
      <c r="O128" s="498"/>
      <c r="P128" s="498">
        <f t="shared" si="202"/>
        <v>390000</v>
      </c>
      <c r="Q128" s="492">
        <f t="shared" si="210"/>
        <v>390000</v>
      </c>
      <c r="R128" s="499">
        <f t="shared" si="195"/>
        <v>390000</v>
      </c>
      <c r="S128" s="499"/>
      <c r="T128" s="499"/>
      <c r="U128" s="499"/>
      <c r="V128" s="492">
        <f t="shared" si="203"/>
        <v>0</v>
      </c>
      <c r="W128" s="499">
        <f t="shared" si="204"/>
        <v>0</v>
      </c>
      <c r="X128" s="499"/>
      <c r="Y128" s="499"/>
      <c r="Z128" s="499"/>
      <c r="AA128" s="499"/>
      <c r="AB128" s="492">
        <f t="shared" si="205"/>
        <v>390000</v>
      </c>
      <c r="AC128" s="494">
        <f t="shared" si="211"/>
        <v>0</v>
      </c>
      <c r="AD128" s="494"/>
      <c r="AE128" s="494"/>
      <c r="AF128" s="494"/>
      <c r="AG128" s="494"/>
      <c r="AH128" s="494">
        <f t="shared" si="206"/>
        <v>0</v>
      </c>
      <c r="AI128" s="494">
        <f t="shared" si="207"/>
        <v>0</v>
      </c>
      <c r="AJ128" s="494"/>
      <c r="AK128" s="494"/>
      <c r="AL128" s="494"/>
      <c r="AM128" s="494"/>
      <c r="AN128" s="494">
        <f t="shared" si="208"/>
        <v>0</v>
      </c>
    </row>
    <row r="129" spans="1:41" ht="47.25">
      <c r="A129" s="497"/>
      <c r="B129" s="497"/>
      <c r="C129" s="497"/>
      <c r="D129" s="522" t="s">
        <v>513</v>
      </c>
      <c r="E129" s="498">
        <f t="shared" si="209"/>
        <v>140000</v>
      </c>
      <c r="F129" s="498">
        <v>140000</v>
      </c>
      <c r="G129" s="498"/>
      <c r="H129" s="498"/>
      <c r="I129" s="498"/>
      <c r="J129" s="498">
        <f t="shared" si="150"/>
        <v>0</v>
      </c>
      <c r="K129" s="498">
        <f t="shared" si="201"/>
        <v>0</v>
      </c>
      <c r="L129" s="498"/>
      <c r="M129" s="498"/>
      <c r="N129" s="498"/>
      <c r="O129" s="498"/>
      <c r="P129" s="498">
        <f t="shared" si="202"/>
        <v>140000</v>
      </c>
      <c r="Q129" s="492">
        <f t="shared" si="210"/>
        <v>140000</v>
      </c>
      <c r="R129" s="499">
        <f t="shared" si="195"/>
        <v>140000</v>
      </c>
      <c r="S129" s="499"/>
      <c r="T129" s="499"/>
      <c r="U129" s="499"/>
      <c r="V129" s="492">
        <f t="shared" si="203"/>
        <v>0</v>
      </c>
      <c r="W129" s="499">
        <f t="shared" si="204"/>
        <v>0</v>
      </c>
      <c r="X129" s="499"/>
      <c r="Y129" s="499"/>
      <c r="Z129" s="499"/>
      <c r="AA129" s="499"/>
      <c r="AB129" s="492">
        <f t="shared" si="205"/>
        <v>140000</v>
      </c>
      <c r="AC129" s="494">
        <f t="shared" si="211"/>
        <v>0</v>
      </c>
      <c r="AD129" s="494"/>
      <c r="AE129" s="494"/>
      <c r="AF129" s="494"/>
      <c r="AG129" s="494"/>
      <c r="AH129" s="494">
        <f t="shared" si="206"/>
        <v>0</v>
      </c>
      <c r="AI129" s="494">
        <f t="shared" si="207"/>
        <v>0</v>
      </c>
      <c r="AJ129" s="494"/>
      <c r="AK129" s="494"/>
      <c r="AL129" s="494"/>
      <c r="AM129" s="494"/>
      <c r="AN129" s="494">
        <f t="shared" si="208"/>
        <v>0</v>
      </c>
    </row>
    <row r="130" spans="1:41" ht="110.25">
      <c r="A130" s="497"/>
      <c r="B130" s="497"/>
      <c r="C130" s="497"/>
      <c r="D130" s="522" t="s">
        <v>514</v>
      </c>
      <c r="E130" s="498">
        <f t="shared" si="209"/>
        <v>0</v>
      </c>
      <c r="F130" s="498"/>
      <c r="G130" s="498"/>
      <c r="H130" s="498"/>
      <c r="I130" s="498"/>
      <c r="J130" s="498">
        <f t="shared" si="150"/>
        <v>350000</v>
      </c>
      <c r="K130" s="498">
        <f t="shared" si="201"/>
        <v>350000</v>
      </c>
      <c r="L130" s="498"/>
      <c r="M130" s="498"/>
      <c r="N130" s="498"/>
      <c r="O130" s="498">
        <v>350000</v>
      </c>
      <c r="P130" s="498">
        <f t="shared" si="202"/>
        <v>350000</v>
      </c>
      <c r="Q130" s="492">
        <f t="shared" si="210"/>
        <v>0</v>
      </c>
      <c r="R130" s="499">
        <f t="shared" si="195"/>
        <v>0</v>
      </c>
      <c r="S130" s="499"/>
      <c r="T130" s="499"/>
      <c r="U130" s="499"/>
      <c r="V130" s="492">
        <f t="shared" si="203"/>
        <v>350000</v>
      </c>
      <c r="W130" s="499">
        <f t="shared" si="204"/>
        <v>350000</v>
      </c>
      <c r="X130" s="499"/>
      <c r="Y130" s="499"/>
      <c r="Z130" s="499"/>
      <c r="AA130" s="499">
        <f>O130+AM130</f>
        <v>350000</v>
      </c>
      <c r="AB130" s="492">
        <f t="shared" si="205"/>
        <v>350000</v>
      </c>
      <c r="AC130" s="494">
        <f t="shared" si="211"/>
        <v>0</v>
      </c>
      <c r="AD130" s="494"/>
      <c r="AE130" s="494"/>
      <c r="AF130" s="494"/>
      <c r="AG130" s="494"/>
      <c r="AH130" s="494">
        <f t="shared" si="206"/>
        <v>0</v>
      </c>
      <c r="AI130" s="494">
        <f t="shared" si="207"/>
        <v>0</v>
      </c>
      <c r="AJ130" s="494"/>
      <c r="AK130" s="494"/>
      <c r="AL130" s="494"/>
      <c r="AM130" s="494"/>
      <c r="AN130" s="494">
        <f t="shared" si="208"/>
        <v>0</v>
      </c>
    </row>
    <row r="131" spans="1:41" ht="84" customHeight="1">
      <c r="A131" s="497"/>
      <c r="B131" s="497"/>
      <c r="C131" s="497"/>
      <c r="D131" s="522" t="s">
        <v>568</v>
      </c>
      <c r="E131" s="498">
        <f t="shared" si="209"/>
        <v>70000</v>
      </c>
      <c r="F131" s="498">
        <v>70000</v>
      </c>
      <c r="G131" s="498"/>
      <c r="H131" s="498"/>
      <c r="I131" s="498"/>
      <c r="J131" s="498"/>
      <c r="K131" s="498"/>
      <c r="L131" s="498"/>
      <c r="M131" s="498"/>
      <c r="N131" s="498"/>
      <c r="O131" s="498"/>
      <c r="P131" s="498">
        <f t="shared" si="202"/>
        <v>70000</v>
      </c>
      <c r="Q131" s="492"/>
      <c r="R131" s="499"/>
      <c r="S131" s="499"/>
      <c r="T131" s="499"/>
      <c r="U131" s="499"/>
      <c r="V131" s="492"/>
      <c r="W131" s="499"/>
      <c r="X131" s="499"/>
      <c r="Y131" s="499"/>
      <c r="Z131" s="499"/>
      <c r="AA131" s="499"/>
      <c r="AB131" s="492"/>
      <c r="AC131" s="494"/>
      <c r="AD131" s="494"/>
      <c r="AE131" s="494"/>
      <c r="AF131" s="494"/>
      <c r="AG131" s="494"/>
      <c r="AH131" s="494"/>
      <c r="AI131" s="494"/>
      <c r="AJ131" s="494"/>
      <c r="AK131" s="494"/>
      <c r="AL131" s="494"/>
      <c r="AM131" s="494"/>
      <c r="AN131" s="494"/>
    </row>
    <row r="132" spans="1:41" ht="145.15" customHeight="1">
      <c r="A132" s="497"/>
      <c r="B132" s="497"/>
      <c r="C132" s="497"/>
      <c r="D132" s="616" t="s">
        <v>616</v>
      </c>
      <c r="E132" s="507">
        <f t="shared" si="209"/>
        <v>350000</v>
      </c>
      <c r="F132" s="507">
        <v>350000</v>
      </c>
      <c r="G132" s="498"/>
      <c r="H132" s="498"/>
      <c r="I132" s="498"/>
      <c r="J132" s="498"/>
      <c r="K132" s="498"/>
      <c r="L132" s="498"/>
      <c r="M132" s="498"/>
      <c r="N132" s="498"/>
      <c r="O132" s="498"/>
      <c r="P132" s="498">
        <f t="shared" si="202"/>
        <v>350000</v>
      </c>
      <c r="Q132" s="492"/>
      <c r="R132" s="499"/>
      <c r="S132" s="499"/>
      <c r="T132" s="499"/>
      <c r="U132" s="499"/>
      <c r="V132" s="492"/>
      <c r="W132" s="499"/>
      <c r="X132" s="499"/>
      <c r="Y132" s="499"/>
      <c r="Z132" s="499"/>
      <c r="AA132" s="499"/>
      <c r="AB132" s="492"/>
      <c r="AC132" s="494"/>
      <c r="AD132" s="494"/>
      <c r="AE132" s="494"/>
      <c r="AF132" s="494"/>
      <c r="AG132" s="494"/>
      <c r="AH132" s="494"/>
      <c r="AI132" s="494"/>
      <c r="AJ132" s="494"/>
      <c r="AK132" s="494"/>
      <c r="AL132" s="494"/>
      <c r="AM132" s="494"/>
      <c r="AN132" s="494"/>
    </row>
    <row r="133" spans="1:41" ht="109.15" customHeight="1">
      <c r="A133" s="497"/>
      <c r="B133" s="497"/>
      <c r="C133" s="497"/>
      <c r="D133" s="522" t="s">
        <v>569</v>
      </c>
      <c r="E133" s="498">
        <f t="shared" si="209"/>
        <v>100000</v>
      </c>
      <c r="F133" s="498">
        <v>100000</v>
      </c>
      <c r="G133" s="498"/>
      <c r="H133" s="498"/>
      <c r="I133" s="498"/>
      <c r="J133" s="498"/>
      <c r="K133" s="498"/>
      <c r="L133" s="498"/>
      <c r="M133" s="498"/>
      <c r="N133" s="498"/>
      <c r="O133" s="498"/>
      <c r="P133" s="498">
        <f t="shared" si="202"/>
        <v>100000</v>
      </c>
      <c r="Q133" s="492"/>
      <c r="R133" s="499"/>
      <c r="S133" s="499"/>
      <c r="T133" s="499"/>
      <c r="U133" s="499"/>
      <c r="V133" s="492"/>
      <c r="W133" s="499"/>
      <c r="X133" s="499"/>
      <c r="Y133" s="499"/>
      <c r="Z133" s="499"/>
      <c r="AA133" s="499"/>
      <c r="AB133" s="492"/>
      <c r="AC133" s="494"/>
      <c r="AD133" s="494"/>
      <c r="AE133" s="494"/>
      <c r="AF133" s="494"/>
      <c r="AG133" s="494"/>
      <c r="AH133" s="494"/>
      <c r="AI133" s="494"/>
      <c r="AJ133" s="494"/>
      <c r="AK133" s="494"/>
      <c r="AL133" s="494"/>
      <c r="AM133" s="494"/>
      <c r="AN133" s="494"/>
    </row>
    <row r="134" spans="1:41" ht="48" customHeight="1">
      <c r="A134" s="497"/>
      <c r="B134" s="497"/>
      <c r="C134" s="497"/>
      <c r="D134" s="522" t="s">
        <v>658</v>
      </c>
      <c r="E134" s="498">
        <f t="shared" si="209"/>
        <v>30000</v>
      </c>
      <c r="F134" s="498">
        <v>30000</v>
      </c>
      <c r="G134" s="498"/>
      <c r="H134" s="498"/>
      <c r="I134" s="498"/>
      <c r="J134" s="498"/>
      <c r="K134" s="498"/>
      <c r="L134" s="498"/>
      <c r="M134" s="498"/>
      <c r="N134" s="498"/>
      <c r="O134" s="498"/>
      <c r="P134" s="498">
        <f t="shared" si="202"/>
        <v>30000</v>
      </c>
      <c r="Q134" s="492"/>
      <c r="R134" s="499"/>
      <c r="S134" s="499"/>
      <c r="T134" s="499"/>
      <c r="U134" s="499"/>
      <c r="V134" s="492"/>
      <c r="W134" s="499"/>
      <c r="X134" s="499"/>
      <c r="Y134" s="499"/>
      <c r="Z134" s="499"/>
      <c r="AA134" s="499"/>
      <c r="AB134" s="492"/>
      <c r="AC134" s="494"/>
      <c r="AD134" s="494"/>
      <c r="AE134" s="494"/>
      <c r="AF134" s="494"/>
      <c r="AG134" s="494"/>
      <c r="AH134" s="494"/>
      <c r="AI134" s="494"/>
      <c r="AJ134" s="494"/>
      <c r="AK134" s="494"/>
      <c r="AL134" s="494"/>
      <c r="AM134" s="494"/>
      <c r="AN134" s="494"/>
    </row>
    <row r="135" spans="1:41" ht="47.25">
      <c r="A135" s="484" t="s">
        <v>175</v>
      </c>
      <c r="B135" s="67">
        <v>37</v>
      </c>
      <c r="C135" s="484" t="s">
        <v>18</v>
      </c>
      <c r="D135" s="72" t="s">
        <v>176</v>
      </c>
      <c r="E135" s="486">
        <f>E136+E138+E140</f>
        <v>13158300</v>
      </c>
      <c r="F135" s="486">
        <f t="shared" ref="F135:P135" si="214">F136+F138+F140</f>
        <v>12738300</v>
      </c>
      <c r="G135" s="486">
        <f t="shared" si="214"/>
        <v>2693100</v>
      </c>
      <c r="H135" s="486">
        <f t="shared" si="214"/>
        <v>151600</v>
      </c>
      <c r="I135" s="486">
        <f t="shared" si="214"/>
        <v>0</v>
      </c>
      <c r="J135" s="486">
        <f t="shared" si="214"/>
        <v>15340300</v>
      </c>
      <c r="K135" s="486">
        <f t="shared" si="214"/>
        <v>15340300</v>
      </c>
      <c r="L135" s="486">
        <f t="shared" si="214"/>
        <v>0</v>
      </c>
      <c r="M135" s="486">
        <f t="shared" si="214"/>
        <v>0</v>
      </c>
      <c r="N135" s="486">
        <f t="shared" si="214"/>
        <v>0</v>
      </c>
      <c r="O135" s="486">
        <f t="shared" si="214"/>
        <v>15340300</v>
      </c>
      <c r="P135" s="486">
        <f t="shared" si="214"/>
        <v>28498600</v>
      </c>
      <c r="Q135" s="487">
        <f>Q136+Q138+Q140</f>
        <v>3855700</v>
      </c>
      <c r="R135" s="487">
        <f t="shared" ref="R135:AB135" si="215">R136+R138+R140</f>
        <v>3435700</v>
      </c>
      <c r="S135" s="487">
        <f t="shared" si="215"/>
        <v>2693100</v>
      </c>
      <c r="T135" s="487">
        <f t="shared" si="215"/>
        <v>151600</v>
      </c>
      <c r="U135" s="487">
        <f t="shared" si="215"/>
        <v>0</v>
      </c>
      <c r="V135" s="487">
        <f t="shared" si="215"/>
        <v>0</v>
      </c>
      <c r="W135" s="487">
        <f t="shared" si="215"/>
        <v>0</v>
      </c>
      <c r="X135" s="487">
        <f t="shared" si="215"/>
        <v>0</v>
      </c>
      <c r="Y135" s="487">
        <f t="shared" si="215"/>
        <v>0</v>
      </c>
      <c r="Z135" s="487">
        <f t="shared" si="215"/>
        <v>0</v>
      </c>
      <c r="AA135" s="487">
        <f t="shared" si="215"/>
        <v>0</v>
      </c>
      <c r="AB135" s="487">
        <f t="shared" si="215"/>
        <v>3855700</v>
      </c>
      <c r="AC135" s="488">
        <f>AC136+AC138+AC140</f>
        <v>0</v>
      </c>
      <c r="AD135" s="488">
        <f t="shared" ref="AD135:AN135" si="216">AD136+AD138+AD140</f>
        <v>0</v>
      </c>
      <c r="AE135" s="488">
        <f t="shared" si="216"/>
        <v>0</v>
      </c>
      <c r="AF135" s="488">
        <f t="shared" si="216"/>
        <v>0</v>
      </c>
      <c r="AG135" s="488">
        <f t="shared" si="216"/>
        <v>0</v>
      </c>
      <c r="AH135" s="488">
        <f t="shared" si="216"/>
        <v>0</v>
      </c>
      <c r="AI135" s="488">
        <f t="shared" si="216"/>
        <v>0</v>
      </c>
      <c r="AJ135" s="488">
        <f t="shared" si="216"/>
        <v>0</v>
      </c>
      <c r="AK135" s="488">
        <f t="shared" si="216"/>
        <v>0</v>
      </c>
      <c r="AL135" s="488">
        <f t="shared" si="216"/>
        <v>0</v>
      </c>
      <c r="AM135" s="488">
        <f t="shared" si="216"/>
        <v>0</v>
      </c>
      <c r="AN135" s="488">
        <f t="shared" si="216"/>
        <v>0</v>
      </c>
    </row>
    <row r="136" spans="1:41" ht="15.75">
      <c r="A136" s="489" t="s">
        <v>515</v>
      </c>
      <c r="B136" s="489" t="s">
        <v>467</v>
      </c>
      <c r="C136" s="489"/>
      <c r="D136" s="490" t="s">
        <v>468</v>
      </c>
      <c r="E136" s="516">
        <f>E137</f>
        <v>3435700</v>
      </c>
      <c r="F136" s="516">
        <f t="shared" ref="F136:AN136" si="217">F137</f>
        <v>3435700</v>
      </c>
      <c r="G136" s="516">
        <f t="shared" si="217"/>
        <v>2693100</v>
      </c>
      <c r="H136" s="516">
        <f t="shared" si="217"/>
        <v>151600</v>
      </c>
      <c r="I136" s="516">
        <f t="shared" si="217"/>
        <v>0</v>
      </c>
      <c r="J136" s="516">
        <f t="shared" si="217"/>
        <v>0</v>
      </c>
      <c r="K136" s="516">
        <f t="shared" si="217"/>
        <v>0</v>
      </c>
      <c r="L136" s="516">
        <f t="shared" si="217"/>
        <v>0</v>
      </c>
      <c r="M136" s="516">
        <f t="shared" si="217"/>
        <v>0</v>
      </c>
      <c r="N136" s="516">
        <f t="shared" si="217"/>
        <v>0</v>
      </c>
      <c r="O136" s="516">
        <f t="shared" si="217"/>
        <v>0</v>
      </c>
      <c r="P136" s="516">
        <f t="shared" si="217"/>
        <v>3435700</v>
      </c>
      <c r="Q136" s="517">
        <f>Q137</f>
        <v>3435700</v>
      </c>
      <c r="R136" s="517">
        <f t="shared" si="217"/>
        <v>3435700</v>
      </c>
      <c r="S136" s="517">
        <f t="shared" si="217"/>
        <v>2693100</v>
      </c>
      <c r="T136" s="517">
        <f t="shared" si="217"/>
        <v>151600</v>
      </c>
      <c r="U136" s="517">
        <f t="shared" si="217"/>
        <v>0</v>
      </c>
      <c r="V136" s="517">
        <f t="shared" si="217"/>
        <v>0</v>
      </c>
      <c r="W136" s="517">
        <f t="shared" si="217"/>
        <v>0</v>
      </c>
      <c r="X136" s="517">
        <f t="shared" si="217"/>
        <v>0</v>
      </c>
      <c r="Y136" s="517">
        <f t="shared" si="217"/>
        <v>0</v>
      </c>
      <c r="Z136" s="517">
        <f t="shared" si="217"/>
        <v>0</v>
      </c>
      <c r="AA136" s="517">
        <f t="shared" si="217"/>
        <v>0</v>
      </c>
      <c r="AB136" s="517">
        <f t="shared" si="217"/>
        <v>3435700</v>
      </c>
      <c r="AC136" s="518">
        <f>AC137</f>
        <v>0</v>
      </c>
      <c r="AD136" s="518">
        <f t="shared" si="217"/>
        <v>0</v>
      </c>
      <c r="AE136" s="518">
        <f t="shared" si="217"/>
        <v>0</v>
      </c>
      <c r="AF136" s="518">
        <f t="shared" si="217"/>
        <v>0</v>
      </c>
      <c r="AG136" s="518">
        <f t="shared" si="217"/>
        <v>0</v>
      </c>
      <c r="AH136" s="518">
        <f t="shared" si="217"/>
        <v>0</v>
      </c>
      <c r="AI136" s="518">
        <f t="shared" si="217"/>
        <v>0</v>
      </c>
      <c r="AJ136" s="518">
        <f t="shared" si="217"/>
        <v>0</v>
      </c>
      <c r="AK136" s="518">
        <f t="shared" si="217"/>
        <v>0</v>
      </c>
      <c r="AL136" s="518">
        <f t="shared" si="217"/>
        <v>0</v>
      </c>
      <c r="AM136" s="518">
        <f t="shared" si="217"/>
        <v>0</v>
      </c>
      <c r="AN136" s="518">
        <f t="shared" si="217"/>
        <v>0</v>
      </c>
    </row>
    <row r="137" spans="1:41" ht="47.25">
      <c r="A137" s="497" t="s">
        <v>177</v>
      </c>
      <c r="B137" s="497" t="s">
        <v>114</v>
      </c>
      <c r="C137" s="497" t="s">
        <v>21</v>
      </c>
      <c r="D137" s="73" t="s">
        <v>115</v>
      </c>
      <c r="E137" s="498">
        <f>F137+I137</f>
        <v>3435700</v>
      </c>
      <c r="F137" s="498">
        <v>3435700</v>
      </c>
      <c r="G137" s="498">
        <v>2693100</v>
      </c>
      <c r="H137" s="498">
        <v>151600</v>
      </c>
      <c r="I137" s="498">
        <v>0</v>
      </c>
      <c r="J137" s="498">
        <f>L137+O137</f>
        <v>0</v>
      </c>
      <c r="K137" s="498">
        <f>O137</f>
        <v>0</v>
      </c>
      <c r="L137" s="498">
        <v>0</v>
      </c>
      <c r="M137" s="498">
        <v>0</v>
      </c>
      <c r="N137" s="498">
        <v>0</v>
      </c>
      <c r="O137" s="498">
        <v>0</v>
      </c>
      <c r="P137" s="498">
        <f>E137+J137</f>
        <v>3435700</v>
      </c>
      <c r="Q137" s="492">
        <f>R137+U137</f>
        <v>3435700</v>
      </c>
      <c r="R137" s="499">
        <f t="shared" ref="R137:U137" si="218">F137+AD137</f>
        <v>3435700</v>
      </c>
      <c r="S137" s="499">
        <f t="shared" si="218"/>
        <v>2693100</v>
      </c>
      <c r="T137" s="499">
        <f t="shared" si="218"/>
        <v>151600</v>
      </c>
      <c r="U137" s="499">
        <f t="shared" si="218"/>
        <v>0</v>
      </c>
      <c r="V137" s="492">
        <f>X137+AA137</f>
        <v>0</v>
      </c>
      <c r="W137" s="499">
        <f>AA137</f>
        <v>0</v>
      </c>
      <c r="X137" s="499">
        <v>0</v>
      </c>
      <c r="Y137" s="499">
        <v>0</v>
      </c>
      <c r="Z137" s="499">
        <v>0</v>
      </c>
      <c r="AA137" s="499">
        <v>0</v>
      </c>
      <c r="AB137" s="492">
        <f>Q137+V137</f>
        <v>3435700</v>
      </c>
      <c r="AC137" s="494">
        <f>AD137+AG137</f>
        <v>0</v>
      </c>
      <c r="AD137" s="494"/>
      <c r="AE137" s="494"/>
      <c r="AF137" s="494"/>
      <c r="AG137" s="494">
        <v>0</v>
      </c>
      <c r="AH137" s="494">
        <f>AJ137+AM137</f>
        <v>0</v>
      </c>
      <c r="AI137" s="494">
        <f>AM137</f>
        <v>0</v>
      </c>
      <c r="AJ137" s="494">
        <v>0</v>
      </c>
      <c r="AK137" s="494">
        <v>0</v>
      </c>
      <c r="AL137" s="494">
        <v>0</v>
      </c>
      <c r="AM137" s="494">
        <v>0</v>
      </c>
      <c r="AN137" s="494">
        <f>AC137+AH137</f>
        <v>0</v>
      </c>
    </row>
    <row r="138" spans="1:41" ht="15.75">
      <c r="A138" s="500">
        <v>3718000</v>
      </c>
      <c r="B138" s="500">
        <v>8000</v>
      </c>
      <c r="C138" s="484"/>
      <c r="D138" s="72" t="s">
        <v>482</v>
      </c>
      <c r="E138" s="486">
        <f>E139</f>
        <v>420000</v>
      </c>
      <c r="F138" s="486">
        <f t="shared" ref="F138:AN138" si="219">F139</f>
        <v>0</v>
      </c>
      <c r="G138" s="486">
        <f t="shared" si="219"/>
        <v>0</v>
      </c>
      <c r="H138" s="486">
        <f t="shared" si="219"/>
        <v>0</v>
      </c>
      <c r="I138" s="486">
        <f t="shared" si="219"/>
        <v>0</v>
      </c>
      <c r="J138" s="486">
        <f t="shared" si="219"/>
        <v>0</v>
      </c>
      <c r="K138" s="486">
        <f t="shared" si="219"/>
        <v>0</v>
      </c>
      <c r="L138" s="486">
        <f t="shared" si="219"/>
        <v>0</v>
      </c>
      <c r="M138" s="486">
        <f t="shared" si="219"/>
        <v>0</v>
      </c>
      <c r="N138" s="486">
        <f t="shared" si="219"/>
        <v>0</v>
      </c>
      <c r="O138" s="486">
        <f t="shared" si="219"/>
        <v>0</v>
      </c>
      <c r="P138" s="486">
        <f t="shared" si="219"/>
        <v>420000</v>
      </c>
      <c r="Q138" s="487">
        <f>Q139</f>
        <v>420000</v>
      </c>
      <c r="R138" s="487">
        <f t="shared" si="219"/>
        <v>0</v>
      </c>
      <c r="S138" s="487">
        <f t="shared" si="219"/>
        <v>0</v>
      </c>
      <c r="T138" s="487">
        <f t="shared" si="219"/>
        <v>0</v>
      </c>
      <c r="U138" s="487">
        <f t="shared" si="219"/>
        <v>0</v>
      </c>
      <c r="V138" s="487">
        <f t="shared" si="219"/>
        <v>0</v>
      </c>
      <c r="W138" s="487">
        <f t="shared" si="219"/>
        <v>0</v>
      </c>
      <c r="X138" s="487">
        <f t="shared" si="219"/>
        <v>0</v>
      </c>
      <c r="Y138" s="487">
        <f t="shared" si="219"/>
        <v>0</v>
      </c>
      <c r="Z138" s="487">
        <f t="shared" si="219"/>
        <v>0</v>
      </c>
      <c r="AA138" s="487">
        <f t="shared" si="219"/>
        <v>0</v>
      </c>
      <c r="AB138" s="487">
        <f t="shared" si="219"/>
        <v>420000</v>
      </c>
      <c r="AC138" s="488">
        <f>AC139</f>
        <v>0</v>
      </c>
      <c r="AD138" s="488">
        <f t="shared" si="219"/>
        <v>0</v>
      </c>
      <c r="AE138" s="488">
        <f t="shared" si="219"/>
        <v>0</v>
      </c>
      <c r="AF138" s="488">
        <f t="shared" si="219"/>
        <v>0</v>
      </c>
      <c r="AG138" s="488">
        <f t="shared" si="219"/>
        <v>0</v>
      </c>
      <c r="AH138" s="488">
        <f t="shared" si="219"/>
        <v>0</v>
      </c>
      <c r="AI138" s="488">
        <f t="shared" si="219"/>
        <v>0</v>
      </c>
      <c r="AJ138" s="488">
        <f t="shared" si="219"/>
        <v>0</v>
      </c>
      <c r="AK138" s="488">
        <f t="shared" si="219"/>
        <v>0</v>
      </c>
      <c r="AL138" s="488">
        <f t="shared" si="219"/>
        <v>0</v>
      </c>
      <c r="AM138" s="488">
        <f t="shared" si="219"/>
        <v>0</v>
      </c>
      <c r="AN138" s="488">
        <f t="shared" si="219"/>
        <v>0</v>
      </c>
    </row>
    <row r="139" spans="1:41" ht="15.75">
      <c r="A139" s="497" t="s">
        <v>178</v>
      </c>
      <c r="B139" s="497" t="s">
        <v>179</v>
      </c>
      <c r="C139" s="497" t="s">
        <v>180</v>
      </c>
      <c r="D139" s="73" t="s">
        <v>181</v>
      </c>
      <c r="E139" s="498">
        <v>420000</v>
      </c>
      <c r="F139" s="498"/>
      <c r="G139" s="498">
        <v>0</v>
      </c>
      <c r="H139" s="498">
        <v>0</v>
      </c>
      <c r="I139" s="498">
        <v>0</v>
      </c>
      <c r="J139" s="498">
        <f t="shared" ref="J139:J150" si="220">L139+O139</f>
        <v>0</v>
      </c>
      <c r="K139" s="498">
        <f t="shared" ref="K139:K150" si="221">O139</f>
        <v>0</v>
      </c>
      <c r="L139" s="498">
        <v>0</v>
      </c>
      <c r="M139" s="498">
        <v>0</v>
      </c>
      <c r="N139" s="498">
        <v>0</v>
      </c>
      <c r="O139" s="498">
        <v>0</v>
      </c>
      <c r="P139" s="498">
        <f t="shared" ref="P139:P150" si="222">E139+J139</f>
        <v>420000</v>
      </c>
      <c r="Q139" s="492">
        <f>E139+AC139</f>
        <v>420000</v>
      </c>
      <c r="R139" s="499"/>
      <c r="S139" s="499">
        <v>0</v>
      </c>
      <c r="T139" s="499">
        <v>0</v>
      </c>
      <c r="U139" s="499">
        <v>0</v>
      </c>
      <c r="V139" s="492">
        <f t="shared" ref="V139" si="223">X139+AA139</f>
        <v>0</v>
      </c>
      <c r="W139" s="499">
        <f t="shared" ref="W139" si="224">AA139</f>
        <v>0</v>
      </c>
      <c r="X139" s="499">
        <v>0</v>
      </c>
      <c r="Y139" s="499">
        <v>0</v>
      </c>
      <c r="Z139" s="499">
        <v>0</v>
      </c>
      <c r="AA139" s="499">
        <v>0</v>
      </c>
      <c r="AB139" s="492">
        <f t="shared" ref="AB139" si="225">Q139+V139</f>
        <v>420000</v>
      </c>
      <c r="AC139" s="494"/>
      <c r="AD139" s="494"/>
      <c r="AE139" s="494">
        <v>0</v>
      </c>
      <c r="AF139" s="494">
        <v>0</v>
      </c>
      <c r="AG139" s="494">
        <v>0</v>
      </c>
      <c r="AH139" s="494">
        <f t="shared" ref="AH139" si="226">AJ139+AM139</f>
        <v>0</v>
      </c>
      <c r="AI139" s="494">
        <f t="shared" ref="AI139" si="227">AM139</f>
        <v>0</v>
      </c>
      <c r="AJ139" s="494">
        <v>0</v>
      </c>
      <c r="AK139" s="494">
        <v>0</v>
      </c>
      <c r="AL139" s="494">
        <v>0</v>
      </c>
      <c r="AM139" s="494">
        <v>0</v>
      </c>
      <c r="AN139" s="494">
        <f t="shared" ref="AN139" si="228">AC139+AH139</f>
        <v>0</v>
      </c>
    </row>
    <row r="140" spans="1:41" ht="15" customHeight="1">
      <c r="A140" s="500">
        <v>3719000</v>
      </c>
      <c r="B140" s="500">
        <v>9000</v>
      </c>
      <c r="C140" s="484"/>
      <c r="D140" s="72" t="s">
        <v>516</v>
      </c>
      <c r="E140" s="486">
        <f>F140+I140</f>
        <v>9302600</v>
      </c>
      <c r="F140" s="486">
        <f>F141+F143+F149</f>
        <v>9302600</v>
      </c>
      <c r="G140" s="486">
        <f t="shared" ref="G140:I140" si="229">G141+G143+G149</f>
        <v>0</v>
      </c>
      <c r="H140" s="486">
        <f t="shared" si="229"/>
        <v>0</v>
      </c>
      <c r="I140" s="486">
        <f t="shared" si="229"/>
        <v>0</v>
      </c>
      <c r="J140" s="486">
        <f t="shared" ref="J140" si="230">J141+J143+J149</f>
        <v>15340300</v>
      </c>
      <c r="K140" s="486">
        <f t="shared" ref="K140" si="231">K141+K143+K149</f>
        <v>15340300</v>
      </c>
      <c r="L140" s="486">
        <f t="shared" ref="L140" si="232">L141+L143+L149</f>
        <v>0</v>
      </c>
      <c r="M140" s="486">
        <f t="shared" ref="M140" si="233">M141+M143+M149</f>
        <v>0</v>
      </c>
      <c r="N140" s="486">
        <f t="shared" ref="N140" si="234">N141+N143+N149</f>
        <v>0</v>
      </c>
      <c r="O140" s="486">
        <f t="shared" ref="O140" si="235">O141+O143+O149</f>
        <v>15340300</v>
      </c>
      <c r="P140" s="486">
        <f t="shared" ref="P140" si="236">P141+P143+P149</f>
        <v>24642900</v>
      </c>
      <c r="Q140" s="486">
        <f t="shared" ref="Q140" si="237">Q141+Q143+Q149</f>
        <v>0</v>
      </c>
      <c r="R140" s="486">
        <f t="shared" ref="R140" si="238">R141+R143+R149</f>
        <v>0</v>
      </c>
      <c r="S140" s="486">
        <f t="shared" ref="S140" si="239">S141+S143+S149</f>
        <v>0</v>
      </c>
      <c r="T140" s="486">
        <f t="shared" ref="T140" si="240">T141+T143+T149</f>
        <v>0</v>
      </c>
      <c r="U140" s="486">
        <f t="shared" ref="U140" si="241">U141+U143+U149</f>
        <v>0</v>
      </c>
      <c r="V140" s="486">
        <f t="shared" ref="V140" si="242">V141+V143+V149</f>
        <v>0</v>
      </c>
      <c r="W140" s="486">
        <f t="shared" ref="W140" si="243">W141+W143+W149</f>
        <v>0</v>
      </c>
      <c r="X140" s="486">
        <f t="shared" ref="X140" si="244">X141+X143+X149</f>
        <v>0</v>
      </c>
      <c r="Y140" s="486">
        <f t="shared" ref="Y140" si="245">Y141+Y143+Y149</f>
        <v>0</v>
      </c>
      <c r="Z140" s="486">
        <f t="shared" ref="Z140" si="246">Z141+Z143+Z149</f>
        <v>0</v>
      </c>
      <c r="AA140" s="486">
        <f t="shared" ref="AA140" si="247">AA141+AA143+AA149</f>
        <v>0</v>
      </c>
      <c r="AB140" s="486">
        <f t="shared" ref="AB140" si="248">AB141+AB143+AB149</f>
        <v>0</v>
      </c>
      <c r="AC140" s="486">
        <f t="shared" ref="AC140" si="249">AC141+AC143+AC149</f>
        <v>0</v>
      </c>
      <c r="AD140" s="486">
        <f t="shared" ref="AD140" si="250">AD141+AD143+AD149</f>
        <v>0</v>
      </c>
      <c r="AE140" s="486">
        <f t="shared" ref="AE140" si="251">AE141+AE143+AE149</f>
        <v>0</v>
      </c>
      <c r="AF140" s="486">
        <f t="shared" ref="AF140" si="252">AF141+AF143+AF149</f>
        <v>0</v>
      </c>
      <c r="AG140" s="486">
        <f t="shared" ref="AG140" si="253">AG141+AG143+AG149</f>
        <v>0</v>
      </c>
      <c r="AH140" s="486">
        <f t="shared" ref="AH140" si="254">AH141+AH143+AH149</f>
        <v>0</v>
      </c>
      <c r="AI140" s="486">
        <f t="shared" ref="AI140" si="255">AI141+AI143+AI149</f>
        <v>0</v>
      </c>
      <c r="AJ140" s="486">
        <f t="shared" ref="AJ140" si="256">AJ141+AJ143+AJ149</f>
        <v>0</v>
      </c>
      <c r="AK140" s="486">
        <f t="shared" ref="AK140" si="257">AK141+AK143+AK149</f>
        <v>0</v>
      </c>
      <c r="AL140" s="486">
        <f t="shared" ref="AL140" si="258">AL141+AL143+AL149</f>
        <v>0</v>
      </c>
      <c r="AM140" s="486">
        <f t="shared" ref="AM140" si="259">AM141+AM143+AM149</f>
        <v>0</v>
      </c>
      <c r="AN140" s="486">
        <f t="shared" ref="AN140" si="260">AN141+AN143+AN149</f>
        <v>0</v>
      </c>
      <c r="AO140" s="486">
        <f t="shared" ref="AO140" si="261">AO141+AO143+AO149</f>
        <v>0</v>
      </c>
    </row>
    <row r="141" spans="1:41" s="649" customFormat="1" ht="108" customHeight="1">
      <c r="A141" s="503">
        <v>3719730</v>
      </c>
      <c r="B141" s="503">
        <v>9730</v>
      </c>
      <c r="C141" s="73" t="s">
        <v>192</v>
      </c>
      <c r="D141" s="296" t="s">
        <v>652</v>
      </c>
      <c r="E141" s="498">
        <f t="shared" ref="E141:E150" si="262">F141+I141</f>
        <v>3000000</v>
      </c>
      <c r="F141" s="498">
        <f>F142</f>
        <v>3000000</v>
      </c>
      <c r="G141" s="498">
        <f t="shared" ref="G141:G142" si="263">G142</f>
        <v>0</v>
      </c>
      <c r="H141" s="498">
        <f t="shared" ref="H141:H142" si="264">H142</f>
        <v>0</v>
      </c>
      <c r="I141" s="498">
        <f t="shared" ref="I141:I142" si="265">I142</f>
        <v>0</v>
      </c>
      <c r="J141" s="498">
        <f>L141+O141</f>
        <v>0</v>
      </c>
      <c r="K141" s="498">
        <f>O141</f>
        <v>0</v>
      </c>
      <c r="L141" s="498">
        <v>0</v>
      </c>
      <c r="M141" s="498">
        <v>0</v>
      </c>
      <c r="N141" s="498">
        <v>0</v>
      </c>
      <c r="O141" s="498">
        <v>0</v>
      </c>
      <c r="P141" s="498">
        <f t="shared" ref="P141:P142" si="266">E141+J141</f>
        <v>3000000</v>
      </c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648"/>
    </row>
    <row r="142" spans="1:41" ht="113.45" customHeight="1">
      <c r="A142" s="503"/>
      <c r="B142" s="503"/>
      <c r="C142" s="73"/>
      <c r="D142" s="627" t="s">
        <v>654</v>
      </c>
      <c r="E142" s="498">
        <f t="shared" si="262"/>
        <v>3000000</v>
      </c>
      <c r="F142" s="498">
        <v>3000000</v>
      </c>
      <c r="G142" s="498">
        <f t="shared" si="263"/>
        <v>0</v>
      </c>
      <c r="H142" s="498">
        <f t="shared" si="264"/>
        <v>0</v>
      </c>
      <c r="I142" s="498">
        <f t="shared" si="265"/>
        <v>0</v>
      </c>
      <c r="J142" s="498">
        <f>L142+O142</f>
        <v>0</v>
      </c>
      <c r="K142" s="498">
        <f>O142</f>
        <v>0</v>
      </c>
      <c r="L142" s="498">
        <v>0</v>
      </c>
      <c r="M142" s="498">
        <v>0</v>
      </c>
      <c r="N142" s="498">
        <v>0</v>
      </c>
      <c r="O142" s="498">
        <v>0</v>
      </c>
      <c r="P142" s="498">
        <f t="shared" si="266"/>
        <v>3000000</v>
      </c>
      <c r="Q142" s="486"/>
      <c r="R142" s="486"/>
      <c r="S142" s="486"/>
      <c r="T142" s="486"/>
      <c r="U142" s="486"/>
      <c r="V142" s="486"/>
      <c r="W142" s="486"/>
      <c r="X142" s="486"/>
      <c r="Y142" s="486"/>
      <c r="Z142" s="486"/>
      <c r="AA142" s="486"/>
      <c r="AB142" s="486"/>
      <c r="AC142" s="486"/>
      <c r="AD142" s="486"/>
      <c r="AE142" s="486"/>
      <c r="AF142" s="486"/>
      <c r="AG142" s="486"/>
      <c r="AH142" s="486"/>
      <c r="AI142" s="486"/>
      <c r="AJ142" s="486"/>
      <c r="AK142" s="486"/>
      <c r="AL142" s="486"/>
      <c r="AM142" s="486"/>
      <c r="AN142" s="486"/>
      <c r="AO142" s="565"/>
    </row>
    <row r="143" spans="1:41" ht="23.25" customHeight="1">
      <c r="A143" s="503">
        <v>3719770</v>
      </c>
      <c r="B143" s="503">
        <v>9770</v>
      </c>
      <c r="C143" s="73" t="s">
        <v>192</v>
      </c>
      <c r="D143" s="296" t="s">
        <v>582</v>
      </c>
      <c r="E143" s="498">
        <f t="shared" si="262"/>
        <v>3721700</v>
      </c>
      <c r="F143" s="498">
        <f>F144+F145+F146+F147+F148</f>
        <v>3721700</v>
      </c>
      <c r="G143" s="498">
        <f t="shared" ref="G143:P143" si="267">G144+G145+G146+G147+G148</f>
        <v>0</v>
      </c>
      <c r="H143" s="498">
        <f t="shared" si="267"/>
        <v>0</v>
      </c>
      <c r="I143" s="498">
        <f t="shared" si="267"/>
        <v>0</v>
      </c>
      <c r="J143" s="498">
        <f t="shared" si="267"/>
        <v>4720000</v>
      </c>
      <c r="K143" s="498">
        <f t="shared" si="267"/>
        <v>4720000</v>
      </c>
      <c r="L143" s="498">
        <f t="shared" si="267"/>
        <v>0</v>
      </c>
      <c r="M143" s="498">
        <f t="shared" si="267"/>
        <v>0</v>
      </c>
      <c r="N143" s="498">
        <f t="shared" si="267"/>
        <v>0</v>
      </c>
      <c r="O143" s="498">
        <f t="shared" si="267"/>
        <v>4720000</v>
      </c>
      <c r="P143" s="498">
        <f t="shared" si="267"/>
        <v>8441700</v>
      </c>
      <c r="Q143" s="486"/>
      <c r="R143" s="486"/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86"/>
      <c r="AE143" s="486"/>
      <c r="AF143" s="486"/>
      <c r="AG143" s="486"/>
      <c r="AH143" s="486"/>
      <c r="AI143" s="486"/>
      <c r="AJ143" s="486"/>
      <c r="AK143" s="486"/>
      <c r="AL143" s="486"/>
      <c r="AM143" s="486"/>
      <c r="AN143" s="486"/>
      <c r="AO143" s="565"/>
    </row>
    <row r="144" spans="1:41" ht="75" customHeight="1">
      <c r="A144" s="503"/>
      <c r="B144" s="503"/>
      <c r="C144" s="73"/>
      <c r="D144" s="627" t="s">
        <v>628</v>
      </c>
      <c r="E144" s="498">
        <v>3600000</v>
      </c>
      <c r="F144" s="498">
        <v>3600000</v>
      </c>
      <c r="G144" s="498"/>
      <c r="H144" s="486"/>
      <c r="I144" s="486"/>
      <c r="J144" s="498">
        <f t="shared" ref="J144:J145" si="268">L144+O144</f>
        <v>0</v>
      </c>
      <c r="K144" s="498">
        <f t="shared" ref="K144:K148" si="269">O144</f>
        <v>0</v>
      </c>
      <c r="L144" s="486"/>
      <c r="M144" s="486"/>
      <c r="N144" s="486"/>
      <c r="O144" s="498"/>
      <c r="P144" s="498">
        <f t="shared" si="222"/>
        <v>3600000</v>
      </c>
      <c r="Q144" s="486"/>
      <c r="R144" s="486"/>
      <c r="S144" s="486"/>
      <c r="T144" s="486"/>
      <c r="U144" s="486"/>
      <c r="V144" s="486"/>
      <c r="W144" s="486"/>
      <c r="X144" s="486"/>
      <c r="Y144" s="486"/>
      <c r="Z144" s="486"/>
      <c r="AA144" s="486"/>
      <c r="AB144" s="486"/>
      <c r="AC144" s="486"/>
      <c r="AD144" s="486"/>
      <c r="AE144" s="486"/>
      <c r="AF144" s="486"/>
      <c r="AG144" s="486"/>
      <c r="AH144" s="486"/>
      <c r="AI144" s="486"/>
      <c r="AJ144" s="486"/>
      <c r="AK144" s="486"/>
      <c r="AL144" s="486"/>
      <c r="AM144" s="486"/>
      <c r="AN144" s="486"/>
      <c r="AO144" s="565"/>
    </row>
    <row r="145" spans="1:41" ht="37.9" customHeight="1">
      <c r="A145" s="503"/>
      <c r="B145" s="503"/>
      <c r="C145" s="73"/>
      <c r="D145" s="627" t="s">
        <v>629</v>
      </c>
      <c r="E145" s="498"/>
      <c r="F145" s="498"/>
      <c r="G145" s="498"/>
      <c r="H145" s="486"/>
      <c r="I145" s="486"/>
      <c r="J145" s="498">
        <f t="shared" si="268"/>
        <v>100000</v>
      </c>
      <c r="K145" s="498">
        <f t="shared" si="269"/>
        <v>100000</v>
      </c>
      <c r="L145" s="486"/>
      <c r="M145" s="486"/>
      <c r="N145" s="486"/>
      <c r="O145" s="498">
        <v>100000</v>
      </c>
      <c r="P145" s="498">
        <f t="shared" si="222"/>
        <v>100000</v>
      </c>
      <c r="Q145" s="486"/>
      <c r="R145" s="486"/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86"/>
      <c r="AD145" s="486"/>
      <c r="AE145" s="486"/>
      <c r="AF145" s="486"/>
      <c r="AG145" s="486"/>
      <c r="AH145" s="486"/>
      <c r="AI145" s="486"/>
      <c r="AJ145" s="486"/>
      <c r="AK145" s="486"/>
      <c r="AL145" s="486"/>
      <c r="AM145" s="486"/>
      <c r="AN145" s="486"/>
      <c r="AO145" s="565"/>
    </row>
    <row r="146" spans="1:41" ht="61.9" customHeight="1">
      <c r="A146" s="503"/>
      <c r="B146" s="503"/>
      <c r="C146" s="73"/>
      <c r="D146" s="627" t="s">
        <v>633</v>
      </c>
      <c r="E146" s="498"/>
      <c r="F146" s="498"/>
      <c r="G146" s="498"/>
      <c r="H146" s="486"/>
      <c r="I146" s="486"/>
      <c r="J146" s="498">
        <f>L146+O146</f>
        <v>4320000</v>
      </c>
      <c r="K146" s="498">
        <f t="shared" si="269"/>
        <v>4320000</v>
      </c>
      <c r="L146" s="486"/>
      <c r="M146" s="486"/>
      <c r="N146" s="486"/>
      <c r="O146" s="498">
        <v>4320000</v>
      </c>
      <c r="P146" s="498">
        <f t="shared" si="222"/>
        <v>4320000</v>
      </c>
      <c r="Q146" s="486"/>
      <c r="R146" s="486"/>
      <c r="S146" s="486"/>
      <c r="T146" s="486"/>
      <c r="U146" s="486"/>
      <c r="V146" s="486"/>
      <c r="W146" s="486"/>
      <c r="X146" s="486"/>
      <c r="Y146" s="486"/>
      <c r="Z146" s="486"/>
      <c r="AA146" s="486"/>
      <c r="AB146" s="486"/>
      <c r="AC146" s="486"/>
      <c r="AD146" s="486"/>
      <c r="AE146" s="486"/>
      <c r="AF146" s="486"/>
      <c r="AG146" s="486"/>
      <c r="AH146" s="486"/>
      <c r="AI146" s="486"/>
      <c r="AJ146" s="486"/>
      <c r="AK146" s="486"/>
      <c r="AL146" s="486"/>
      <c r="AM146" s="486"/>
      <c r="AN146" s="486"/>
      <c r="AO146" s="565"/>
    </row>
    <row r="147" spans="1:41" ht="76.150000000000006" customHeight="1">
      <c r="A147" s="503"/>
      <c r="B147" s="503"/>
      <c r="C147" s="73"/>
      <c r="D147" s="627" t="s">
        <v>656</v>
      </c>
      <c r="E147" s="498">
        <f>F147</f>
        <v>121700</v>
      </c>
      <c r="F147" s="498">
        <v>121700</v>
      </c>
      <c r="G147" s="498"/>
      <c r="H147" s="486"/>
      <c r="I147" s="486"/>
      <c r="J147" s="498">
        <f t="shared" ref="J147:J148" si="270">L147+O147</f>
        <v>0</v>
      </c>
      <c r="K147" s="498">
        <f t="shared" si="269"/>
        <v>0</v>
      </c>
      <c r="L147" s="486"/>
      <c r="M147" s="486"/>
      <c r="N147" s="486"/>
      <c r="O147" s="498"/>
      <c r="P147" s="498">
        <f t="shared" si="222"/>
        <v>121700</v>
      </c>
      <c r="Q147" s="486"/>
      <c r="R147" s="486"/>
      <c r="S147" s="486"/>
      <c r="T147" s="486"/>
      <c r="U147" s="486"/>
      <c r="V147" s="486"/>
      <c r="W147" s="486"/>
      <c r="X147" s="486"/>
      <c r="Y147" s="486"/>
      <c r="Z147" s="486"/>
      <c r="AA147" s="486"/>
      <c r="AB147" s="486"/>
      <c r="AC147" s="486"/>
      <c r="AD147" s="486"/>
      <c r="AE147" s="486"/>
      <c r="AF147" s="486"/>
      <c r="AG147" s="486"/>
      <c r="AH147" s="486"/>
      <c r="AI147" s="486"/>
      <c r="AJ147" s="486"/>
      <c r="AK147" s="486"/>
      <c r="AL147" s="486"/>
      <c r="AM147" s="486"/>
      <c r="AN147" s="486"/>
      <c r="AO147" s="565"/>
    </row>
    <row r="148" spans="1:41" ht="111" customHeight="1">
      <c r="A148" s="503"/>
      <c r="B148" s="503"/>
      <c r="C148" s="73"/>
      <c r="D148" s="627" t="s">
        <v>657</v>
      </c>
      <c r="E148" s="498"/>
      <c r="F148" s="498"/>
      <c r="G148" s="498"/>
      <c r="H148" s="486"/>
      <c r="I148" s="486"/>
      <c r="J148" s="498">
        <f t="shared" si="270"/>
        <v>300000</v>
      </c>
      <c r="K148" s="498">
        <f t="shared" si="269"/>
        <v>300000</v>
      </c>
      <c r="L148" s="486"/>
      <c r="M148" s="486"/>
      <c r="N148" s="486"/>
      <c r="O148" s="498">
        <v>300000</v>
      </c>
      <c r="P148" s="498">
        <f t="shared" si="222"/>
        <v>300000</v>
      </c>
      <c r="Q148" s="486"/>
      <c r="R148" s="486"/>
      <c r="S148" s="486"/>
      <c r="T148" s="486"/>
      <c r="U148" s="486"/>
      <c r="V148" s="486"/>
      <c r="W148" s="486"/>
      <c r="X148" s="486"/>
      <c r="Y148" s="486"/>
      <c r="Z148" s="486"/>
      <c r="AA148" s="486"/>
      <c r="AB148" s="486"/>
      <c r="AC148" s="486"/>
      <c r="AD148" s="486"/>
      <c r="AE148" s="486"/>
      <c r="AF148" s="486"/>
      <c r="AG148" s="486"/>
      <c r="AH148" s="486"/>
      <c r="AI148" s="486"/>
      <c r="AJ148" s="486"/>
      <c r="AK148" s="486"/>
      <c r="AL148" s="486"/>
      <c r="AM148" s="486"/>
      <c r="AN148" s="486"/>
      <c r="AO148" s="565"/>
    </row>
    <row r="149" spans="1:41" ht="66" customHeight="1">
      <c r="A149" s="503">
        <v>3719800</v>
      </c>
      <c r="B149" s="503">
        <v>9800</v>
      </c>
      <c r="C149" s="502" t="s">
        <v>192</v>
      </c>
      <c r="D149" s="296" t="s">
        <v>549</v>
      </c>
      <c r="E149" s="498">
        <f t="shared" si="262"/>
        <v>2580900</v>
      </c>
      <c r="F149" s="498">
        <v>2580900</v>
      </c>
      <c r="G149" s="486"/>
      <c r="H149" s="486"/>
      <c r="I149" s="486"/>
      <c r="J149" s="498">
        <f t="shared" si="220"/>
        <v>10620300</v>
      </c>
      <c r="K149" s="498">
        <f t="shared" si="221"/>
        <v>10620300</v>
      </c>
      <c r="L149" s="486"/>
      <c r="M149" s="486"/>
      <c r="N149" s="486"/>
      <c r="O149" s="498">
        <v>10620300</v>
      </c>
      <c r="P149" s="498">
        <f t="shared" si="222"/>
        <v>13201200</v>
      </c>
      <c r="Q149" s="487"/>
      <c r="R149" s="487"/>
      <c r="S149" s="487"/>
      <c r="T149" s="487"/>
      <c r="U149" s="487"/>
      <c r="V149" s="487"/>
      <c r="W149" s="487"/>
      <c r="X149" s="487"/>
      <c r="Y149" s="487"/>
      <c r="Z149" s="487"/>
      <c r="AA149" s="487"/>
      <c r="AB149" s="487"/>
      <c r="AC149" s="488"/>
      <c r="AD149" s="488"/>
      <c r="AE149" s="488"/>
      <c r="AF149" s="488"/>
      <c r="AG149" s="488"/>
      <c r="AH149" s="488"/>
      <c r="AI149" s="488"/>
      <c r="AJ149" s="488"/>
      <c r="AK149" s="488"/>
      <c r="AL149" s="488"/>
      <c r="AM149" s="488"/>
      <c r="AN149" s="488"/>
    </row>
    <row r="150" spans="1:41" ht="159.6" hidden="1" customHeight="1">
      <c r="A150" s="503">
        <v>3719820</v>
      </c>
      <c r="B150" s="503">
        <v>9820</v>
      </c>
      <c r="C150" s="502" t="s">
        <v>192</v>
      </c>
      <c r="D150" s="296" t="s">
        <v>546</v>
      </c>
      <c r="E150" s="498">
        <f t="shared" si="262"/>
        <v>0</v>
      </c>
      <c r="F150" s="498"/>
      <c r="G150" s="498"/>
      <c r="H150" s="498"/>
      <c r="I150" s="498"/>
      <c r="J150" s="498">
        <f t="shared" si="220"/>
        <v>0</v>
      </c>
      <c r="K150" s="498">
        <f t="shared" si="221"/>
        <v>0</v>
      </c>
      <c r="L150" s="498"/>
      <c r="M150" s="498"/>
      <c r="N150" s="498"/>
      <c r="O150" s="498">
        <v>0</v>
      </c>
      <c r="P150" s="498">
        <f t="shared" si="222"/>
        <v>0</v>
      </c>
      <c r="Q150" s="492">
        <f t="shared" ref="Q150" si="271">R150+U150</f>
        <v>0</v>
      </c>
      <c r="R150" s="499"/>
      <c r="S150" s="499"/>
      <c r="T150" s="499"/>
      <c r="U150" s="499"/>
      <c r="V150" s="492">
        <f t="shared" ref="V150" si="272">X150+AA150</f>
        <v>0</v>
      </c>
      <c r="W150" s="499">
        <f t="shared" ref="W150" si="273">AA150</f>
        <v>0</v>
      </c>
      <c r="X150" s="499"/>
      <c r="Y150" s="499"/>
      <c r="Z150" s="499"/>
      <c r="AA150" s="499"/>
      <c r="AB150" s="492">
        <f t="shared" ref="AB150" si="274">Q150+V150</f>
        <v>0</v>
      </c>
      <c r="AC150" s="494">
        <f t="shared" ref="AC150" si="275">AD150+AG150</f>
        <v>0</v>
      </c>
      <c r="AD150" s="494"/>
      <c r="AE150" s="494"/>
      <c r="AF150" s="494"/>
      <c r="AG150" s="494"/>
      <c r="AH150" s="494">
        <f t="shared" ref="AH150" si="276">AJ150+AM150</f>
        <v>0</v>
      </c>
      <c r="AI150" s="494">
        <f t="shared" ref="AI150" si="277">AM150</f>
        <v>0</v>
      </c>
      <c r="AJ150" s="494"/>
      <c r="AK150" s="494"/>
      <c r="AL150" s="494"/>
      <c r="AM150" s="494"/>
      <c r="AN150" s="494">
        <f t="shared" ref="AN150" si="278">AC150+AH150</f>
        <v>0</v>
      </c>
    </row>
    <row r="151" spans="1:41" ht="15.75">
      <c r="A151" s="523" t="s">
        <v>182</v>
      </c>
      <c r="B151" s="524" t="s">
        <v>182</v>
      </c>
      <c r="C151" s="524" t="s">
        <v>182</v>
      </c>
      <c r="D151" s="524"/>
      <c r="E151" s="486">
        <f t="shared" ref="E151:AN151" si="279">E17+E61+E87+E95+E107+E112+E135</f>
        <v>413159598.85000002</v>
      </c>
      <c r="F151" s="486">
        <f t="shared" si="279"/>
        <v>385888738.85000002</v>
      </c>
      <c r="G151" s="486">
        <f t="shared" si="279"/>
        <v>242951800</v>
      </c>
      <c r="H151" s="486">
        <f t="shared" si="279"/>
        <v>37458083.850000001</v>
      </c>
      <c r="I151" s="486">
        <f t="shared" si="279"/>
        <v>26850860</v>
      </c>
      <c r="J151" s="486">
        <f t="shared" si="279"/>
        <v>76691006.289999992</v>
      </c>
      <c r="K151" s="486">
        <f t="shared" si="279"/>
        <v>69578466</v>
      </c>
      <c r="L151" s="486">
        <f t="shared" si="279"/>
        <v>6896420</v>
      </c>
      <c r="M151" s="486">
        <f t="shared" si="279"/>
        <v>923450</v>
      </c>
      <c r="N151" s="486">
        <f t="shared" si="279"/>
        <v>35400</v>
      </c>
      <c r="O151" s="486">
        <f t="shared" si="279"/>
        <v>69794586.289999992</v>
      </c>
      <c r="P151" s="486">
        <f t="shared" si="279"/>
        <v>489850605.13999999</v>
      </c>
      <c r="Q151" s="487">
        <f t="shared" si="279"/>
        <v>402061869.13999999</v>
      </c>
      <c r="R151" s="487">
        <f t="shared" si="279"/>
        <v>374525888.85000002</v>
      </c>
      <c r="S151" s="487">
        <f t="shared" si="279"/>
        <v>242951800</v>
      </c>
      <c r="T151" s="487">
        <f t="shared" si="279"/>
        <v>37263583.850000001</v>
      </c>
      <c r="U151" s="487">
        <f t="shared" si="279"/>
        <v>27115980.289999999</v>
      </c>
      <c r="V151" s="487">
        <f t="shared" si="279"/>
        <v>43981637</v>
      </c>
      <c r="W151" s="487">
        <f t="shared" si="279"/>
        <v>37773217</v>
      </c>
      <c r="X151" s="487">
        <f t="shared" si="279"/>
        <v>6208420</v>
      </c>
      <c r="Y151" s="487">
        <f t="shared" si="279"/>
        <v>923450</v>
      </c>
      <c r="Z151" s="487">
        <f t="shared" si="279"/>
        <v>35400</v>
      </c>
      <c r="AA151" s="487">
        <f t="shared" si="279"/>
        <v>37773217</v>
      </c>
      <c r="AB151" s="487">
        <f t="shared" si="279"/>
        <v>446043506.13999999</v>
      </c>
      <c r="AC151" s="488">
        <f t="shared" si="279"/>
        <v>0</v>
      </c>
      <c r="AD151" s="488">
        <f t="shared" si="279"/>
        <v>0</v>
      </c>
      <c r="AE151" s="488">
        <f t="shared" si="279"/>
        <v>0</v>
      </c>
      <c r="AF151" s="488">
        <f t="shared" si="279"/>
        <v>0</v>
      </c>
      <c r="AG151" s="488">
        <f t="shared" si="279"/>
        <v>0</v>
      </c>
      <c r="AH151" s="488">
        <f t="shared" si="279"/>
        <v>0</v>
      </c>
      <c r="AI151" s="488">
        <f t="shared" si="279"/>
        <v>0</v>
      </c>
      <c r="AJ151" s="488">
        <f t="shared" si="279"/>
        <v>0</v>
      </c>
      <c r="AK151" s="488">
        <f t="shared" si="279"/>
        <v>0</v>
      </c>
      <c r="AL151" s="488">
        <f t="shared" si="279"/>
        <v>0</v>
      </c>
      <c r="AM151" s="488">
        <f t="shared" si="279"/>
        <v>0</v>
      </c>
      <c r="AN151" s="488">
        <f t="shared" si="279"/>
        <v>0</v>
      </c>
    </row>
    <row r="152" spans="1:41" ht="18.75">
      <c r="A152" s="13"/>
      <c r="B152" s="13"/>
      <c r="C152" s="13"/>
      <c r="D152" s="540" t="s">
        <v>518</v>
      </c>
      <c r="E152" s="13"/>
      <c r="F152" s="13"/>
      <c r="G152" s="13"/>
      <c r="H152" s="13"/>
      <c r="I152" s="13"/>
      <c r="J152" s="13"/>
      <c r="K152" s="13"/>
      <c r="L152" s="13"/>
      <c r="M152" s="540" t="s">
        <v>552</v>
      </c>
      <c r="N152" s="13"/>
      <c r="O152" s="13"/>
      <c r="P152" s="13"/>
    </row>
    <row r="153" spans="1:41" ht="15.75">
      <c r="A153" s="697"/>
      <c r="B153" s="697"/>
      <c r="C153" s="697"/>
      <c r="D153" s="697"/>
      <c r="E153" s="697"/>
      <c r="F153" s="697"/>
      <c r="G153" s="697"/>
      <c r="H153" s="697"/>
      <c r="I153" s="697"/>
      <c r="J153" s="697"/>
      <c r="K153" s="697"/>
      <c r="L153" s="697"/>
      <c r="M153" s="697"/>
      <c r="N153" s="697"/>
      <c r="O153" s="697"/>
      <c r="P153" s="697"/>
    </row>
    <row r="154" spans="1:41" ht="18.75">
      <c r="A154" s="13"/>
      <c r="B154" s="13"/>
      <c r="C154" s="13"/>
      <c r="E154" s="540"/>
      <c r="H154" s="13"/>
      <c r="I154" s="13"/>
      <c r="J154" s="13"/>
      <c r="K154" s="13"/>
      <c r="L154" s="13"/>
      <c r="N154" s="13"/>
      <c r="O154" s="13"/>
      <c r="P154" s="13"/>
    </row>
    <row r="155" spans="1:4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</sheetData>
  <mergeCells count="56">
    <mergeCell ref="AF14:AF15"/>
    <mergeCell ref="AK14:AK15"/>
    <mergeCell ref="AL14:AL15"/>
    <mergeCell ref="AG13:AG15"/>
    <mergeCell ref="AH13:AH15"/>
    <mergeCell ref="A153:P153"/>
    <mergeCell ref="AI13:AI15"/>
    <mergeCell ref="AJ13:AJ15"/>
    <mergeCell ref="J13:J15"/>
    <mergeCell ref="K13:K15"/>
    <mergeCell ref="L13:L15"/>
    <mergeCell ref="AB12:AB15"/>
    <mergeCell ref="AC12:AG12"/>
    <mergeCell ref="AH12:AM12"/>
    <mergeCell ref="H14:H15"/>
    <mergeCell ref="I13:I15"/>
    <mergeCell ref="J12:O12"/>
    <mergeCell ref="AK13:AL13"/>
    <mergeCell ref="AM13:AM15"/>
    <mergeCell ref="S14:S15"/>
    <mergeCell ref="T14:T15"/>
    <mergeCell ref="AN12:AN15"/>
    <mergeCell ref="Q13:Q15"/>
    <mergeCell ref="R13:R15"/>
    <mergeCell ref="S13:T13"/>
    <mergeCell ref="U13:U15"/>
    <mergeCell ref="V13:V15"/>
    <mergeCell ref="W13:W15"/>
    <mergeCell ref="X13:X15"/>
    <mergeCell ref="Y13:Z13"/>
    <mergeCell ref="AA13:AA15"/>
    <mergeCell ref="AC13:AC15"/>
    <mergeCell ref="AD13:AD15"/>
    <mergeCell ref="AE13:AF13"/>
    <mergeCell ref="Y14:Y15"/>
    <mergeCell ref="Z14:Z15"/>
    <mergeCell ref="AE14:AE15"/>
    <mergeCell ref="R7:Y7"/>
    <mergeCell ref="Q12:U12"/>
    <mergeCell ref="V12:AA12"/>
    <mergeCell ref="M13:N13"/>
    <mergeCell ref="M14:M15"/>
    <mergeCell ref="N14:N15"/>
    <mergeCell ref="A6:P6"/>
    <mergeCell ref="A7:P7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</mergeCells>
  <conditionalFormatting sqref="D29:D30">
    <cfRule type="expression" dxfId="6" priority="6" stopIfTrue="1">
      <formula>B29=1</formula>
    </cfRule>
  </conditionalFormatting>
  <conditionalFormatting sqref="D76">
    <cfRule type="expression" dxfId="5" priority="5" stopIfTrue="1">
      <formula>B76=1</formula>
    </cfRule>
  </conditionalFormatting>
  <conditionalFormatting sqref="D77 D80">
    <cfRule type="expression" dxfId="4" priority="4" stopIfTrue="1">
      <formula>B77=1</formula>
    </cfRule>
  </conditionalFormatting>
  <conditionalFormatting sqref="D122:D128">
    <cfRule type="expression" dxfId="3" priority="3" stopIfTrue="1">
      <formula>B122=1</formula>
    </cfRule>
  </conditionalFormatting>
  <conditionalFormatting sqref="D129:D134">
    <cfRule type="expression" dxfId="2" priority="2" stopIfTrue="1">
      <formula>B129=1</formula>
    </cfRule>
  </conditionalFormatting>
  <conditionalFormatting sqref="D31">
    <cfRule type="expression" dxfId="1" priority="1" stopIfTrue="1">
      <formula>B31=1</formula>
    </cfRule>
  </conditionalFormatting>
  <pageMargins left="0.196850393700787" right="0.196850393700787" top="0.39370078740157499" bottom="0.196850393700787" header="0" footer="0"/>
  <pageSetup paperSize="9" scale="6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topLeftCell="A10" zoomScale="60" zoomScaleNormal="83" workbookViewId="0">
      <selection activeCell="A5" sqref="A5:B5"/>
    </sheetView>
  </sheetViews>
  <sheetFormatPr defaultRowHeight="12.75"/>
  <cols>
    <col min="1" max="1" width="14.140625" customWidth="1"/>
    <col min="4" max="4" width="35.7109375" customWidth="1"/>
    <col min="5" max="5" width="14.28515625" customWidth="1"/>
    <col min="6" max="6" width="14" customWidth="1"/>
    <col min="7" max="7" width="12.7109375" customWidth="1"/>
    <col min="8" max="8" width="15.5703125" customWidth="1"/>
    <col min="10" max="10" width="14.28515625" customWidth="1"/>
    <col min="11" max="11" width="10.85546875" customWidth="1"/>
    <col min="12" max="12" width="14.5703125" customWidth="1"/>
    <col min="13" max="13" width="20.85546875" customWidth="1"/>
    <col min="14" max="14" width="15.42578125" customWidth="1"/>
    <col min="15" max="15" width="16.140625" customWidth="1"/>
    <col min="16" max="16" width="17.28515625" customWidth="1"/>
  </cols>
  <sheetData>
    <row r="1" spans="1:17" s="74" customFormat="1" ht="20.25">
      <c r="B1" s="75"/>
      <c r="C1" s="75"/>
      <c r="M1" s="76"/>
      <c r="N1" s="699" t="s">
        <v>294</v>
      </c>
      <c r="O1" s="699"/>
      <c r="P1" s="699"/>
      <c r="Q1" s="77"/>
    </row>
    <row r="2" spans="1:17" s="74" customFormat="1" ht="56.25" customHeight="1">
      <c r="B2" s="78"/>
      <c r="C2" s="78"/>
      <c r="M2" s="76"/>
      <c r="N2" s="699" t="s">
        <v>330</v>
      </c>
      <c r="O2" s="699"/>
      <c r="P2" s="699"/>
      <c r="Q2" s="77"/>
    </row>
    <row r="3" spans="1:17" s="74" customFormat="1" ht="17.25" customHeight="1">
      <c r="B3" s="79"/>
      <c r="C3" s="79"/>
      <c r="M3" s="76"/>
      <c r="N3" s="699" t="s">
        <v>432</v>
      </c>
      <c r="O3" s="699"/>
      <c r="P3" s="699"/>
      <c r="Q3" s="77"/>
    </row>
    <row r="4" spans="1:17" s="74" customFormat="1" ht="22.5" customHeight="1">
      <c r="B4" s="700" t="s">
        <v>435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7"/>
    </row>
    <row r="5" spans="1:17" s="74" customFormat="1" ht="22.5" customHeight="1">
      <c r="A5" s="701" t="s">
        <v>1</v>
      </c>
      <c r="B5" s="70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7"/>
    </row>
    <row r="6" spans="1:17" s="74" customFormat="1" ht="17.25" customHeight="1">
      <c r="A6" s="698" t="s">
        <v>2</v>
      </c>
      <c r="B6" s="69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4" customFormat="1" ht="15">
      <c r="O7" s="81" t="s">
        <v>295</v>
      </c>
      <c r="Q7" s="77"/>
    </row>
    <row r="8" spans="1:17" s="82" customFormat="1" ht="27.6" customHeight="1">
      <c r="A8" s="709" t="s">
        <v>296</v>
      </c>
      <c r="B8" s="702" t="s">
        <v>297</v>
      </c>
      <c r="C8" s="702" t="s">
        <v>298</v>
      </c>
      <c r="D8" s="703" t="s">
        <v>299</v>
      </c>
      <c r="E8" s="706" t="s">
        <v>300</v>
      </c>
      <c r="F8" s="706"/>
      <c r="G8" s="706"/>
      <c r="H8" s="706"/>
      <c r="I8" s="706" t="s">
        <v>301</v>
      </c>
      <c r="J8" s="706"/>
      <c r="K8" s="706"/>
      <c r="L8" s="706"/>
      <c r="M8" s="706" t="s">
        <v>302</v>
      </c>
      <c r="N8" s="706"/>
      <c r="O8" s="706"/>
      <c r="P8" s="706"/>
      <c r="Q8" s="77"/>
    </row>
    <row r="9" spans="1:17" s="82" customFormat="1" ht="18.600000000000001" customHeight="1">
      <c r="A9" s="710"/>
      <c r="B9" s="702"/>
      <c r="C9" s="702"/>
      <c r="D9" s="704"/>
      <c r="E9" s="702" t="s">
        <v>8</v>
      </c>
      <c r="F9" s="702" t="s">
        <v>303</v>
      </c>
      <c r="G9" s="702"/>
      <c r="H9" s="702" t="s">
        <v>17</v>
      </c>
      <c r="I9" s="702" t="s">
        <v>8</v>
      </c>
      <c r="J9" s="702" t="s">
        <v>303</v>
      </c>
      <c r="K9" s="702"/>
      <c r="L9" s="702" t="s">
        <v>17</v>
      </c>
      <c r="M9" s="702" t="s">
        <v>8</v>
      </c>
      <c r="N9" s="702" t="s">
        <v>303</v>
      </c>
      <c r="O9" s="702"/>
      <c r="P9" s="702" t="s">
        <v>17</v>
      </c>
      <c r="Q9" s="77"/>
    </row>
    <row r="10" spans="1:17" s="82" customFormat="1" ht="18" customHeight="1">
      <c r="A10" s="710"/>
      <c r="B10" s="702"/>
      <c r="C10" s="702"/>
      <c r="D10" s="704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83"/>
    </row>
    <row r="11" spans="1:17" s="82" customFormat="1" ht="28.9" customHeight="1">
      <c r="A11" s="710"/>
      <c r="B11" s="702"/>
      <c r="C11" s="702"/>
      <c r="D11" s="704"/>
      <c r="E11" s="702"/>
      <c r="F11" s="702" t="s">
        <v>198</v>
      </c>
      <c r="G11" s="702" t="s">
        <v>304</v>
      </c>
      <c r="H11" s="702"/>
      <c r="I11" s="702"/>
      <c r="J11" s="702" t="s">
        <v>198</v>
      </c>
      <c r="K11" s="702" t="s">
        <v>304</v>
      </c>
      <c r="L11" s="702"/>
      <c r="M11" s="702"/>
      <c r="N11" s="702" t="s">
        <v>198</v>
      </c>
      <c r="O11" s="702" t="s">
        <v>304</v>
      </c>
      <c r="P11" s="702"/>
      <c r="Q11" s="83"/>
    </row>
    <row r="12" spans="1:17" s="82" customFormat="1" ht="194.25" customHeight="1">
      <c r="A12" s="711"/>
      <c r="B12" s="702"/>
      <c r="C12" s="702"/>
      <c r="D12" s="705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83"/>
    </row>
    <row r="13" spans="1:17" s="82" customFormat="1" ht="27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84">
        <v>16</v>
      </c>
      <c r="Q13" s="83">
        <v>1</v>
      </c>
    </row>
    <row r="14" spans="1:17" s="88" customFormat="1" ht="54" customHeight="1">
      <c r="A14" s="85"/>
      <c r="B14" s="390">
        <v>16</v>
      </c>
      <c r="C14" s="2"/>
      <c r="D14" s="72" t="s">
        <v>187</v>
      </c>
      <c r="E14" s="86">
        <v>100000</v>
      </c>
      <c r="F14" s="86"/>
      <c r="G14" s="86"/>
      <c r="H14" s="86">
        <f>E14+F14</f>
        <v>100000</v>
      </c>
      <c r="I14" s="86"/>
      <c r="J14" s="86"/>
      <c r="K14" s="86"/>
      <c r="L14" s="86"/>
      <c r="M14" s="86">
        <f t="shared" ref="M14:O15" si="0">E14</f>
        <v>100000</v>
      </c>
      <c r="N14" s="86">
        <f t="shared" si="0"/>
        <v>0</v>
      </c>
      <c r="O14" s="86">
        <f t="shared" si="0"/>
        <v>0</v>
      </c>
      <c r="P14" s="86">
        <f>H14+L14</f>
        <v>100000</v>
      </c>
      <c r="Q14" s="87"/>
    </row>
    <row r="15" spans="1:17" s="88" customFormat="1" ht="66" customHeight="1">
      <c r="A15" s="89" t="s">
        <v>305</v>
      </c>
      <c r="B15" s="93">
        <v>8831</v>
      </c>
      <c r="C15" s="90" t="s">
        <v>307</v>
      </c>
      <c r="D15" s="91" t="s">
        <v>306</v>
      </c>
      <c r="E15" s="92">
        <v>100000</v>
      </c>
      <c r="F15" s="86"/>
      <c r="G15" s="86"/>
      <c r="H15" s="86">
        <f>E15+F15</f>
        <v>100000</v>
      </c>
      <c r="I15" s="92"/>
      <c r="J15" s="92"/>
      <c r="K15" s="92"/>
      <c r="L15" s="86"/>
      <c r="M15" s="86">
        <f t="shared" si="0"/>
        <v>100000</v>
      </c>
      <c r="N15" s="86">
        <f t="shared" si="0"/>
        <v>0</v>
      </c>
      <c r="O15" s="86">
        <f t="shared" si="0"/>
        <v>0</v>
      </c>
      <c r="P15" s="92">
        <f>H15+L15</f>
        <v>100000</v>
      </c>
      <c r="Q15" s="87"/>
    </row>
    <row r="16" spans="1:17" s="96" customFormat="1" ht="18.75">
      <c r="A16" s="95" t="s">
        <v>308</v>
      </c>
      <c r="B16" s="97"/>
      <c r="C16" s="97"/>
      <c r="D16" s="98"/>
      <c r="E16" s="145">
        <f>E14</f>
        <v>100000</v>
      </c>
      <c r="F16" s="145">
        <f t="shared" ref="F16:P16" si="1">F14</f>
        <v>0</v>
      </c>
      <c r="G16" s="145">
        <f t="shared" si="1"/>
        <v>0</v>
      </c>
      <c r="H16" s="145">
        <f t="shared" si="1"/>
        <v>100000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100000</v>
      </c>
      <c r="N16" s="145">
        <f>N14</f>
        <v>0</v>
      </c>
      <c r="O16" s="145">
        <f t="shared" si="1"/>
        <v>0</v>
      </c>
      <c r="P16" s="145">
        <f t="shared" si="1"/>
        <v>100000</v>
      </c>
      <c r="Q16" s="94"/>
    </row>
    <row r="17" spans="1:17" s="74" customFormat="1">
      <c r="B17" s="99"/>
      <c r="C17" s="99"/>
      <c r="Q17" s="83">
        <v>1</v>
      </c>
    </row>
    <row r="18" spans="1:17" s="74" customFormat="1">
      <c r="B18" s="99"/>
      <c r="C18" s="99"/>
      <c r="K18" s="100"/>
      <c r="Q18" s="83">
        <v>1</v>
      </c>
    </row>
    <row r="19" spans="1:17" s="74" customFormat="1" ht="20.45" customHeight="1">
      <c r="A19" s="707" t="s">
        <v>393</v>
      </c>
      <c r="B19" s="707"/>
      <c r="C19" s="707"/>
      <c r="D19" s="707"/>
      <c r="E19" s="362"/>
      <c r="F19" s="101"/>
      <c r="G19" s="102"/>
      <c r="H19" s="363"/>
      <c r="I19" s="412" t="s">
        <v>392</v>
      </c>
      <c r="J19" s="363"/>
      <c r="L19" s="103"/>
      <c r="M19" s="103"/>
      <c r="N19" s="103"/>
      <c r="O19" s="708"/>
      <c r="P19" s="708"/>
      <c r="Q19" s="83">
        <v>1</v>
      </c>
    </row>
    <row r="20" spans="1:17" s="74" customFormat="1">
      <c r="B20" s="99"/>
      <c r="C20" s="99"/>
      <c r="Q20" s="83"/>
    </row>
    <row r="21" spans="1:17" s="74" customFormat="1">
      <c r="B21" s="99"/>
      <c r="C21" s="99"/>
      <c r="Q21" s="83"/>
    </row>
    <row r="22" spans="1:17" s="74" customFormat="1">
      <c r="B22" s="99"/>
      <c r="C22" s="99"/>
      <c r="Q22" s="83"/>
    </row>
    <row r="23" spans="1:17" s="74" customFormat="1">
      <c r="B23" s="99"/>
      <c r="C23" s="99"/>
      <c r="Q23" s="83"/>
    </row>
    <row r="24" spans="1:17" s="74" customFormat="1">
      <c r="B24" s="99"/>
      <c r="C24" s="99"/>
      <c r="Q24" s="83"/>
    </row>
    <row r="25" spans="1:17" s="74" customFormat="1">
      <c r="B25" s="99"/>
      <c r="C25" s="99"/>
      <c r="Q25" s="83"/>
    </row>
    <row r="26" spans="1:17" s="74" customFormat="1">
      <c r="B26" s="99"/>
      <c r="C26" s="99"/>
      <c r="Q26" s="83"/>
    </row>
    <row r="27" spans="1:17" s="74" customFormat="1">
      <c r="B27" s="99"/>
      <c r="C27" s="99"/>
      <c r="Q27" s="83"/>
    </row>
    <row r="28" spans="1:17" s="74" customFormat="1">
      <c r="B28" s="99"/>
      <c r="C28" s="99"/>
      <c r="Q28" s="83"/>
    </row>
    <row r="29" spans="1:17" s="74" customFormat="1">
      <c r="B29" s="99"/>
      <c r="C29" s="99"/>
      <c r="Q29" s="83"/>
    </row>
    <row r="30" spans="1:17" s="74" customFormat="1">
      <c r="B30" s="99"/>
      <c r="C30" s="99"/>
      <c r="Q30" s="83"/>
    </row>
    <row r="31" spans="1:17" s="74" customFormat="1">
      <c r="B31" s="99"/>
      <c r="C31" s="99"/>
      <c r="Q31" s="83"/>
    </row>
    <row r="32" spans="1:17" s="74" customFormat="1">
      <c r="B32" s="99"/>
      <c r="C32" s="99"/>
      <c r="Q32" s="83"/>
    </row>
    <row r="33" spans="2:17" s="74" customFormat="1">
      <c r="B33" s="99"/>
      <c r="C33" s="99"/>
      <c r="Q33" s="83"/>
    </row>
    <row r="34" spans="2:17" s="74" customFormat="1">
      <c r="B34" s="99"/>
      <c r="C34" s="99"/>
      <c r="Q34" s="83"/>
    </row>
    <row r="35" spans="2:17" s="74" customFormat="1">
      <c r="B35" s="99"/>
      <c r="C35" s="99"/>
      <c r="Q35" s="83"/>
    </row>
    <row r="36" spans="2:17" s="74" customFormat="1">
      <c r="B36" s="99"/>
      <c r="C36" s="99"/>
      <c r="Q36" s="83"/>
    </row>
    <row r="37" spans="2:17" s="74" customFormat="1">
      <c r="B37" s="99"/>
      <c r="C37" s="99"/>
      <c r="Q37" s="83"/>
    </row>
    <row r="38" spans="2:17" s="74" customFormat="1">
      <c r="B38" s="99"/>
      <c r="C38" s="99"/>
      <c r="Q38" s="83"/>
    </row>
    <row r="39" spans="2:17" s="74" customFormat="1">
      <c r="B39" s="99"/>
      <c r="C39" s="99"/>
      <c r="Q39" s="83"/>
    </row>
    <row r="40" spans="2:17" s="74" customFormat="1">
      <c r="B40" s="99"/>
      <c r="C40" s="99"/>
      <c r="Q40" s="83"/>
    </row>
    <row r="41" spans="2:17" s="74" customFormat="1">
      <c r="B41" s="99"/>
      <c r="C41" s="99"/>
      <c r="Q41" s="83"/>
    </row>
    <row r="42" spans="2:17" s="74" customFormat="1">
      <c r="B42" s="99"/>
      <c r="C42" s="99"/>
      <c r="Q42" s="83"/>
    </row>
    <row r="43" spans="2:17" s="74" customFormat="1">
      <c r="B43" s="99"/>
      <c r="C43" s="99"/>
      <c r="Q43" s="83"/>
    </row>
  </sheetData>
  <mergeCells count="30">
    <mergeCell ref="N11:N12"/>
    <mergeCell ref="O11:O12"/>
    <mergeCell ref="A19:D19"/>
    <mergeCell ref="O19:P19"/>
    <mergeCell ref="M8:P8"/>
    <mergeCell ref="E9:E12"/>
    <mergeCell ref="F9:G10"/>
    <mergeCell ref="H9:H12"/>
    <mergeCell ref="I9:I12"/>
    <mergeCell ref="J9:K10"/>
    <mergeCell ref="L9:L12"/>
    <mergeCell ref="M9:M12"/>
    <mergeCell ref="N9:O10"/>
    <mergeCell ref="P9:P12"/>
    <mergeCell ref="A8:A12"/>
    <mergeCell ref="B8:B12"/>
    <mergeCell ref="C8:C12"/>
    <mergeCell ref="D8:D12"/>
    <mergeCell ref="E8:H8"/>
    <mergeCell ref="I8:L8"/>
    <mergeCell ref="F11:F12"/>
    <mergeCell ref="G11:G12"/>
    <mergeCell ref="J11:J12"/>
    <mergeCell ref="K11:K12"/>
    <mergeCell ref="A6:B6"/>
    <mergeCell ref="N1:P1"/>
    <mergeCell ref="N2:P2"/>
    <mergeCell ref="N3:P3"/>
    <mergeCell ref="B4:P4"/>
    <mergeCell ref="A5:B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69"/>
  <sheetViews>
    <sheetView zoomScaleNormal="100" workbookViewId="0">
      <selection activeCell="A4" sqref="A4:D4"/>
    </sheetView>
  </sheetViews>
  <sheetFormatPr defaultRowHeight="12.75"/>
  <cols>
    <col min="1" max="1" width="28.28515625" customWidth="1"/>
    <col min="2" max="2" width="23.140625" customWidth="1"/>
    <col min="3" max="3" width="62.7109375" customWidth="1"/>
    <col min="4" max="4" width="34.5703125" customWidth="1"/>
    <col min="203" max="204" width="26.140625" customWidth="1"/>
    <col min="205" max="205" width="68.140625" customWidth="1"/>
    <col min="206" max="206" width="21.140625" customWidth="1"/>
    <col min="207" max="207" width="16.42578125" customWidth="1"/>
    <col min="208" max="208" width="0" hidden="1" customWidth="1"/>
    <col min="209" max="217" width="17" customWidth="1"/>
    <col min="218" max="219" width="16.7109375" customWidth="1"/>
    <col min="220" max="220" width="19.7109375" customWidth="1"/>
    <col min="221" max="223" width="9.28515625" customWidth="1"/>
    <col min="224" max="224" width="17.7109375" customWidth="1"/>
    <col min="225" max="228" width="9.28515625" customWidth="1"/>
    <col min="459" max="460" width="26.140625" customWidth="1"/>
    <col min="461" max="461" width="68.140625" customWidth="1"/>
    <col min="462" max="462" width="21.140625" customWidth="1"/>
    <col min="463" max="463" width="16.42578125" customWidth="1"/>
    <col min="464" max="464" width="0" hidden="1" customWidth="1"/>
    <col min="465" max="473" width="17" customWidth="1"/>
    <col min="474" max="475" width="16.7109375" customWidth="1"/>
    <col min="476" max="476" width="19.7109375" customWidth="1"/>
    <col min="477" max="479" width="9.28515625" customWidth="1"/>
    <col min="480" max="480" width="17.7109375" customWidth="1"/>
    <col min="481" max="484" width="9.28515625" customWidth="1"/>
    <col min="715" max="716" width="26.140625" customWidth="1"/>
    <col min="717" max="717" width="68.140625" customWidth="1"/>
    <col min="718" max="718" width="21.140625" customWidth="1"/>
    <col min="719" max="719" width="16.42578125" customWidth="1"/>
    <col min="720" max="720" width="0" hidden="1" customWidth="1"/>
    <col min="721" max="729" width="17" customWidth="1"/>
    <col min="730" max="731" width="16.7109375" customWidth="1"/>
    <col min="732" max="732" width="19.7109375" customWidth="1"/>
    <col min="733" max="735" width="9.28515625" customWidth="1"/>
    <col min="736" max="736" width="17.7109375" customWidth="1"/>
    <col min="737" max="740" width="9.28515625" customWidth="1"/>
    <col min="971" max="972" width="26.140625" customWidth="1"/>
    <col min="973" max="973" width="68.140625" customWidth="1"/>
    <col min="974" max="974" width="21.140625" customWidth="1"/>
    <col min="975" max="975" width="16.42578125" customWidth="1"/>
    <col min="976" max="976" width="0" hidden="1" customWidth="1"/>
    <col min="977" max="985" width="17" customWidth="1"/>
    <col min="986" max="987" width="16.7109375" customWidth="1"/>
    <col min="988" max="988" width="19.7109375" customWidth="1"/>
    <col min="989" max="991" width="9.28515625" customWidth="1"/>
    <col min="992" max="992" width="17.7109375" customWidth="1"/>
    <col min="993" max="996" width="9.28515625" customWidth="1"/>
    <col min="1227" max="1228" width="26.140625" customWidth="1"/>
    <col min="1229" max="1229" width="68.140625" customWidth="1"/>
    <col min="1230" max="1230" width="21.140625" customWidth="1"/>
    <col min="1231" max="1231" width="16.42578125" customWidth="1"/>
    <col min="1232" max="1232" width="0" hidden="1" customWidth="1"/>
    <col min="1233" max="1241" width="17" customWidth="1"/>
    <col min="1242" max="1243" width="16.7109375" customWidth="1"/>
    <col min="1244" max="1244" width="19.7109375" customWidth="1"/>
    <col min="1245" max="1247" width="9.28515625" customWidth="1"/>
    <col min="1248" max="1248" width="17.7109375" customWidth="1"/>
    <col min="1249" max="1252" width="9.28515625" customWidth="1"/>
    <col min="1483" max="1484" width="26.140625" customWidth="1"/>
    <col min="1485" max="1485" width="68.140625" customWidth="1"/>
    <col min="1486" max="1486" width="21.140625" customWidth="1"/>
    <col min="1487" max="1487" width="16.42578125" customWidth="1"/>
    <col min="1488" max="1488" width="0" hidden="1" customWidth="1"/>
    <col min="1489" max="1497" width="17" customWidth="1"/>
    <col min="1498" max="1499" width="16.7109375" customWidth="1"/>
    <col min="1500" max="1500" width="19.7109375" customWidth="1"/>
    <col min="1501" max="1503" width="9.28515625" customWidth="1"/>
    <col min="1504" max="1504" width="17.7109375" customWidth="1"/>
    <col min="1505" max="1508" width="9.28515625" customWidth="1"/>
    <col min="1739" max="1740" width="26.140625" customWidth="1"/>
    <col min="1741" max="1741" width="68.140625" customWidth="1"/>
    <col min="1742" max="1742" width="21.140625" customWidth="1"/>
    <col min="1743" max="1743" width="16.42578125" customWidth="1"/>
    <col min="1744" max="1744" width="0" hidden="1" customWidth="1"/>
    <col min="1745" max="1753" width="17" customWidth="1"/>
    <col min="1754" max="1755" width="16.7109375" customWidth="1"/>
    <col min="1756" max="1756" width="19.7109375" customWidth="1"/>
    <col min="1757" max="1759" width="9.28515625" customWidth="1"/>
    <col min="1760" max="1760" width="17.7109375" customWidth="1"/>
    <col min="1761" max="1764" width="9.28515625" customWidth="1"/>
    <col min="1995" max="1996" width="26.140625" customWidth="1"/>
    <col min="1997" max="1997" width="68.140625" customWidth="1"/>
    <col min="1998" max="1998" width="21.140625" customWidth="1"/>
    <col min="1999" max="1999" width="16.42578125" customWidth="1"/>
    <col min="2000" max="2000" width="0" hidden="1" customWidth="1"/>
    <col min="2001" max="2009" width="17" customWidth="1"/>
    <col min="2010" max="2011" width="16.7109375" customWidth="1"/>
    <col min="2012" max="2012" width="19.7109375" customWidth="1"/>
    <col min="2013" max="2015" width="9.28515625" customWidth="1"/>
    <col min="2016" max="2016" width="17.7109375" customWidth="1"/>
    <col min="2017" max="2020" width="9.28515625" customWidth="1"/>
    <col min="2251" max="2252" width="26.140625" customWidth="1"/>
    <col min="2253" max="2253" width="68.140625" customWidth="1"/>
    <col min="2254" max="2254" width="21.140625" customWidth="1"/>
    <col min="2255" max="2255" width="16.42578125" customWidth="1"/>
    <col min="2256" max="2256" width="0" hidden="1" customWidth="1"/>
    <col min="2257" max="2265" width="17" customWidth="1"/>
    <col min="2266" max="2267" width="16.7109375" customWidth="1"/>
    <col min="2268" max="2268" width="19.7109375" customWidth="1"/>
    <col min="2269" max="2271" width="9.28515625" customWidth="1"/>
    <col min="2272" max="2272" width="17.7109375" customWidth="1"/>
    <col min="2273" max="2276" width="9.28515625" customWidth="1"/>
    <col min="2507" max="2508" width="26.140625" customWidth="1"/>
    <col min="2509" max="2509" width="68.140625" customWidth="1"/>
    <col min="2510" max="2510" width="21.140625" customWidth="1"/>
    <col min="2511" max="2511" width="16.42578125" customWidth="1"/>
    <col min="2512" max="2512" width="0" hidden="1" customWidth="1"/>
    <col min="2513" max="2521" width="17" customWidth="1"/>
    <col min="2522" max="2523" width="16.7109375" customWidth="1"/>
    <col min="2524" max="2524" width="19.7109375" customWidth="1"/>
    <col min="2525" max="2527" width="9.28515625" customWidth="1"/>
    <col min="2528" max="2528" width="17.7109375" customWidth="1"/>
    <col min="2529" max="2532" width="9.28515625" customWidth="1"/>
    <col min="2763" max="2764" width="26.140625" customWidth="1"/>
    <col min="2765" max="2765" width="68.140625" customWidth="1"/>
    <col min="2766" max="2766" width="21.140625" customWidth="1"/>
    <col min="2767" max="2767" width="16.42578125" customWidth="1"/>
    <col min="2768" max="2768" width="0" hidden="1" customWidth="1"/>
    <col min="2769" max="2777" width="17" customWidth="1"/>
    <col min="2778" max="2779" width="16.7109375" customWidth="1"/>
    <col min="2780" max="2780" width="19.7109375" customWidth="1"/>
    <col min="2781" max="2783" width="9.28515625" customWidth="1"/>
    <col min="2784" max="2784" width="17.7109375" customWidth="1"/>
    <col min="2785" max="2788" width="9.28515625" customWidth="1"/>
    <col min="3019" max="3020" width="26.140625" customWidth="1"/>
    <col min="3021" max="3021" width="68.140625" customWidth="1"/>
    <col min="3022" max="3022" width="21.140625" customWidth="1"/>
    <col min="3023" max="3023" width="16.42578125" customWidth="1"/>
    <col min="3024" max="3024" width="0" hidden="1" customWidth="1"/>
    <col min="3025" max="3033" width="17" customWidth="1"/>
    <col min="3034" max="3035" width="16.7109375" customWidth="1"/>
    <col min="3036" max="3036" width="19.7109375" customWidth="1"/>
    <col min="3037" max="3039" width="9.28515625" customWidth="1"/>
    <col min="3040" max="3040" width="17.7109375" customWidth="1"/>
    <col min="3041" max="3044" width="9.28515625" customWidth="1"/>
    <col min="3275" max="3276" width="26.140625" customWidth="1"/>
    <col min="3277" max="3277" width="68.140625" customWidth="1"/>
    <col min="3278" max="3278" width="21.140625" customWidth="1"/>
    <col min="3279" max="3279" width="16.42578125" customWidth="1"/>
    <col min="3280" max="3280" width="0" hidden="1" customWidth="1"/>
    <col min="3281" max="3289" width="17" customWidth="1"/>
    <col min="3290" max="3291" width="16.7109375" customWidth="1"/>
    <col min="3292" max="3292" width="19.7109375" customWidth="1"/>
    <col min="3293" max="3295" width="9.28515625" customWidth="1"/>
    <col min="3296" max="3296" width="17.7109375" customWidth="1"/>
    <col min="3297" max="3300" width="9.28515625" customWidth="1"/>
    <col min="3531" max="3532" width="26.140625" customWidth="1"/>
    <col min="3533" max="3533" width="68.140625" customWidth="1"/>
    <col min="3534" max="3534" width="21.140625" customWidth="1"/>
    <col min="3535" max="3535" width="16.42578125" customWidth="1"/>
    <col min="3536" max="3536" width="0" hidden="1" customWidth="1"/>
    <col min="3537" max="3545" width="17" customWidth="1"/>
    <col min="3546" max="3547" width="16.7109375" customWidth="1"/>
    <col min="3548" max="3548" width="19.7109375" customWidth="1"/>
    <col min="3549" max="3551" width="9.28515625" customWidth="1"/>
    <col min="3552" max="3552" width="17.7109375" customWidth="1"/>
    <col min="3553" max="3556" width="9.28515625" customWidth="1"/>
    <col min="3787" max="3788" width="26.140625" customWidth="1"/>
    <col min="3789" max="3789" width="68.140625" customWidth="1"/>
    <col min="3790" max="3790" width="21.140625" customWidth="1"/>
    <col min="3791" max="3791" width="16.42578125" customWidth="1"/>
    <col min="3792" max="3792" width="0" hidden="1" customWidth="1"/>
    <col min="3793" max="3801" width="17" customWidth="1"/>
    <col min="3802" max="3803" width="16.7109375" customWidth="1"/>
    <col min="3804" max="3804" width="19.7109375" customWidth="1"/>
    <col min="3805" max="3807" width="9.28515625" customWidth="1"/>
    <col min="3808" max="3808" width="17.7109375" customWidth="1"/>
    <col min="3809" max="3812" width="9.28515625" customWidth="1"/>
    <col min="4043" max="4044" width="26.140625" customWidth="1"/>
    <col min="4045" max="4045" width="68.140625" customWidth="1"/>
    <col min="4046" max="4046" width="21.140625" customWidth="1"/>
    <col min="4047" max="4047" width="16.42578125" customWidth="1"/>
    <col min="4048" max="4048" width="0" hidden="1" customWidth="1"/>
    <col min="4049" max="4057" width="17" customWidth="1"/>
    <col min="4058" max="4059" width="16.7109375" customWidth="1"/>
    <col min="4060" max="4060" width="19.7109375" customWidth="1"/>
    <col min="4061" max="4063" width="9.28515625" customWidth="1"/>
    <col min="4064" max="4064" width="17.7109375" customWidth="1"/>
    <col min="4065" max="4068" width="9.28515625" customWidth="1"/>
    <col min="4299" max="4300" width="26.140625" customWidth="1"/>
    <col min="4301" max="4301" width="68.140625" customWidth="1"/>
    <col min="4302" max="4302" width="21.140625" customWidth="1"/>
    <col min="4303" max="4303" width="16.42578125" customWidth="1"/>
    <col min="4304" max="4304" width="0" hidden="1" customWidth="1"/>
    <col min="4305" max="4313" width="17" customWidth="1"/>
    <col min="4314" max="4315" width="16.7109375" customWidth="1"/>
    <col min="4316" max="4316" width="19.7109375" customWidth="1"/>
    <col min="4317" max="4319" width="9.28515625" customWidth="1"/>
    <col min="4320" max="4320" width="17.7109375" customWidth="1"/>
    <col min="4321" max="4324" width="9.28515625" customWidth="1"/>
    <col min="4555" max="4556" width="26.140625" customWidth="1"/>
    <col min="4557" max="4557" width="68.140625" customWidth="1"/>
    <col min="4558" max="4558" width="21.140625" customWidth="1"/>
    <col min="4559" max="4559" width="16.42578125" customWidth="1"/>
    <col min="4560" max="4560" width="0" hidden="1" customWidth="1"/>
    <col min="4561" max="4569" width="17" customWidth="1"/>
    <col min="4570" max="4571" width="16.7109375" customWidth="1"/>
    <col min="4572" max="4572" width="19.7109375" customWidth="1"/>
    <col min="4573" max="4575" width="9.28515625" customWidth="1"/>
    <col min="4576" max="4576" width="17.7109375" customWidth="1"/>
    <col min="4577" max="4580" width="9.28515625" customWidth="1"/>
    <col min="4811" max="4812" width="26.140625" customWidth="1"/>
    <col min="4813" max="4813" width="68.140625" customWidth="1"/>
    <col min="4814" max="4814" width="21.140625" customWidth="1"/>
    <col min="4815" max="4815" width="16.42578125" customWidth="1"/>
    <col min="4816" max="4816" width="0" hidden="1" customWidth="1"/>
    <col min="4817" max="4825" width="17" customWidth="1"/>
    <col min="4826" max="4827" width="16.7109375" customWidth="1"/>
    <col min="4828" max="4828" width="19.7109375" customWidth="1"/>
    <col min="4829" max="4831" width="9.28515625" customWidth="1"/>
    <col min="4832" max="4832" width="17.7109375" customWidth="1"/>
    <col min="4833" max="4836" width="9.28515625" customWidth="1"/>
    <col min="5067" max="5068" width="26.140625" customWidth="1"/>
    <col min="5069" max="5069" width="68.140625" customWidth="1"/>
    <col min="5070" max="5070" width="21.140625" customWidth="1"/>
    <col min="5071" max="5071" width="16.42578125" customWidth="1"/>
    <col min="5072" max="5072" width="0" hidden="1" customWidth="1"/>
    <col min="5073" max="5081" width="17" customWidth="1"/>
    <col min="5082" max="5083" width="16.7109375" customWidth="1"/>
    <col min="5084" max="5084" width="19.7109375" customWidth="1"/>
    <col min="5085" max="5087" width="9.28515625" customWidth="1"/>
    <col min="5088" max="5088" width="17.7109375" customWidth="1"/>
    <col min="5089" max="5092" width="9.28515625" customWidth="1"/>
    <col min="5323" max="5324" width="26.140625" customWidth="1"/>
    <col min="5325" max="5325" width="68.140625" customWidth="1"/>
    <col min="5326" max="5326" width="21.140625" customWidth="1"/>
    <col min="5327" max="5327" width="16.42578125" customWidth="1"/>
    <col min="5328" max="5328" width="0" hidden="1" customWidth="1"/>
    <col min="5329" max="5337" width="17" customWidth="1"/>
    <col min="5338" max="5339" width="16.7109375" customWidth="1"/>
    <col min="5340" max="5340" width="19.7109375" customWidth="1"/>
    <col min="5341" max="5343" width="9.28515625" customWidth="1"/>
    <col min="5344" max="5344" width="17.7109375" customWidth="1"/>
    <col min="5345" max="5348" width="9.28515625" customWidth="1"/>
    <col min="5579" max="5580" width="26.140625" customWidth="1"/>
    <col min="5581" max="5581" width="68.140625" customWidth="1"/>
    <col min="5582" max="5582" width="21.140625" customWidth="1"/>
    <col min="5583" max="5583" width="16.42578125" customWidth="1"/>
    <col min="5584" max="5584" width="0" hidden="1" customWidth="1"/>
    <col min="5585" max="5593" width="17" customWidth="1"/>
    <col min="5594" max="5595" width="16.7109375" customWidth="1"/>
    <col min="5596" max="5596" width="19.7109375" customWidth="1"/>
    <col min="5597" max="5599" width="9.28515625" customWidth="1"/>
    <col min="5600" max="5600" width="17.7109375" customWidth="1"/>
    <col min="5601" max="5604" width="9.28515625" customWidth="1"/>
    <col min="5835" max="5836" width="26.140625" customWidth="1"/>
    <col min="5837" max="5837" width="68.140625" customWidth="1"/>
    <col min="5838" max="5838" width="21.140625" customWidth="1"/>
    <col min="5839" max="5839" width="16.42578125" customWidth="1"/>
    <col min="5840" max="5840" width="0" hidden="1" customWidth="1"/>
    <col min="5841" max="5849" width="17" customWidth="1"/>
    <col min="5850" max="5851" width="16.7109375" customWidth="1"/>
    <col min="5852" max="5852" width="19.7109375" customWidth="1"/>
    <col min="5853" max="5855" width="9.28515625" customWidth="1"/>
    <col min="5856" max="5856" width="17.7109375" customWidth="1"/>
    <col min="5857" max="5860" width="9.28515625" customWidth="1"/>
    <col min="6091" max="6092" width="26.140625" customWidth="1"/>
    <col min="6093" max="6093" width="68.140625" customWidth="1"/>
    <col min="6094" max="6094" width="21.140625" customWidth="1"/>
    <col min="6095" max="6095" width="16.42578125" customWidth="1"/>
    <col min="6096" max="6096" width="0" hidden="1" customWidth="1"/>
    <col min="6097" max="6105" width="17" customWidth="1"/>
    <col min="6106" max="6107" width="16.7109375" customWidth="1"/>
    <col min="6108" max="6108" width="19.7109375" customWidth="1"/>
    <col min="6109" max="6111" width="9.28515625" customWidth="1"/>
    <col min="6112" max="6112" width="17.7109375" customWidth="1"/>
    <col min="6113" max="6116" width="9.28515625" customWidth="1"/>
    <col min="6347" max="6348" width="26.140625" customWidth="1"/>
    <col min="6349" max="6349" width="68.140625" customWidth="1"/>
    <col min="6350" max="6350" width="21.140625" customWidth="1"/>
    <col min="6351" max="6351" width="16.42578125" customWidth="1"/>
    <col min="6352" max="6352" width="0" hidden="1" customWidth="1"/>
    <col min="6353" max="6361" width="17" customWidth="1"/>
    <col min="6362" max="6363" width="16.7109375" customWidth="1"/>
    <col min="6364" max="6364" width="19.7109375" customWidth="1"/>
    <col min="6365" max="6367" width="9.28515625" customWidth="1"/>
    <col min="6368" max="6368" width="17.7109375" customWidth="1"/>
    <col min="6369" max="6372" width="9.28515625" customWidth="1"/>
    <col min="6603" max="6604" width="26.140625" customWidth="1"/>
    <col min="6605" max="6605" width="68.140625" customWidth="1"/>
    <col min="6606" max="6606" width="21.140625" customWidth="1"/>
    <col min="6607" max="6607" width="16.42578125" customWidth="1"/>
    <col min="6608" max="6608" width="0" hidden="1" customWidth="1"/>
    <col min="6609" max="6617" width="17" customWidth="1"/>
    <col min="6618" max="6619" width="16.7109375" customWidth="1"/>
    <col min="6620" max="6620" width="19.7109375" customWidth="1"/>
    <col min="6621" max="6623" width="9.28515625" customWidth="1"/>
    <col min="6624" max="6624" width="17.7109375" customWidth="1"/>
    <col min="6625" max="6628" width="9.28515625" customWidth="1"/>
    <col min="6859" max="6860" width="26.140625" customWidth="1"/>
    <col min="6861" max="6861" width="68.140625" customWidth="1"/>
    <col min="6862" max="6862" width="21.140625" customWidth="1"/>
    <col min="6863" max="6863" width="16.42578125" customWidth="1"/>
    <col min="6864" max="6864" width="0" hidden="1" customWidth="1"/>
    <col min="6865" max="6873" width="17" customWidth="1"/>
    <col min="6874" max="6875" width="16.7109375" customWidth="1"/>
    <col min="6876" max="6876" width="19.7109375" customWidth="1"/>
    <col min="6877" max="6879" width="9.28515625" customWidth="1"/>
    <col min="6880" max="6880" width="17.7109375" customWidth="1"/>
    <col min="6881" max="6884" width="9.28515625" customWidth="1"/>
    <col min="7115" max="7116" width="26.140625" customWidth="1"/>
    <col min="7117" max="7117" width="68.140625" customWidth="1"/>
    <col min="7118" max="7118" width="21.140625" customWidth="1"/>
    <col min="7119" max="7119" width="16.42578125" customWidth="1"/>
    <col min="7120" max="7120" width="0" hidden="1" customWidth="1"/>
    <col min="7121" max="7129" width="17" customWidth="1"/>
    <col min="7130" max="7131" width="16.7109375" customWidth="1"/>
    <col min="7132" max="7132" width="19.7109375" customWidth="1"/>
    <col min="7133" max="7135" width="9.28515625" customWidth="1"/>
    <col min="7136" max="7136" width="17.7109375" customWidth="1"/>
    <col min="7137" max="7140" width="9.28515625" customWidth="1"/>
    <col min="7371" max="7372" width="26.140625" customWidth="1"/>
    <col min="7373" max="7373" width="68.140625" customWidth="1"/>
    <col min="7374" max="7374" width="21.140625" customWidth="1"/>
    <col min="7375" max="7375" width="16.42578125" customWidth="1"/>
    <col min="7376" max="7376" width="0" hidden="1" customWidth="1"/>
    <col min="7377" max="7385" width="17" customWidth="1"/>
    <col min="7386" max="7387" width="16.7109375" customWidth="1"/>
    <col min="7388" max="7388" width="19.7109375" customWidth="1"/>
    <col min="7389" max="7391" width="9.28515625" customWidth="1"/>
    <col min="7392" max="7392" width="17.7109375" customWidth="1"/>
    <col min="7393" max="7396" width="9.28515625" customWidth="1"/>
    <col min="7627" max="7628" width="26.140625" customWidth="1"/>
    <col min="7629" max="7629" width="68.140625" customWidth="1"/>
    <col min="7630" max="7630" width="21.140625" customWidth="1"/>
    <col min="7631" max="7631" width="16.42578125" customWidth="1"/>
    <col min="7632" max="7632" width="0" hidden="1" customWidth="1"/>
    <col min="7633" max="7641" width="17" customWidth="1"/>
    <col min="7642" max="7643" width="16.7109375" customWidth="1"/>
    <col min="7644" max="7644" width="19.7109375" customWidth="1"/>
    <col min="7645" max="7647" width="9.28515625" customWidth="1"/>
    <col min="7648" max="7648" width="17.7109375" customWidth="1"/>
    <col min="7649" max="7652" width="9.28515625" customWidth="1"/>
    <col min="7883" max="7884" width="26.140625" customWidth="1"/>
    <col min="7885" max="7885" width="68.140625" customWidth="1"/>
    <col min="7886" max="7886" width="21.140625" customWidth="1"/>
    <col min="7887" max="7887" width="16.42578125" customWidth="1"/>
    <col min="7888" max="7888" width="0" hidden="1" customWidth="1"/>
    <col min="7889" max="7897" width="17" customWidth="1"/>
    <col min="7898" max="7899" width="16.7109375" customWidth="1"/>
    <col min="7900" max="7900" width="19.7109375" customWidth="1"/>
    <col min="7901" max="7903" width="9.28515625" customWidth="1"/>
    <col min="7904" max="7904" width="17.7109375" customWidth="1"/>
    <col min="7905" max="7908" width="9.28515625" customWidth="1"/>
    <col min="8139" max="8140" width="26.140625" customWidth="1"/>
    <col min="8141" max="8141" width="68.140625" customWidth="1"/>
    <col min="8142" max="8142" width="21.140625" customWidth="1"/>
    <col min="8143" max="8143" width="16.42578125" customWidth="1"/>
    <col min="8144" max="8144" width="0" hidden="1" customWidth="1"/>
    <col min="8145" max="8153" width="17" customWidth="1"/>
    <col min="8154" max="8155" width="16.7109375" customWidth="1"/>
    <col min="8156" max="8156" width="19.7109375" customWidth="1"/>
    <col min="8157" max="8159" width="9.28515625" customWidth="1"/>
    <col min="8160" max="8160" width="17.7109375" customWidth="1"/>
    <col min="8161" max="8164" width="9.28515625" customWidth="1"/>
    <col min="8395" max="8396" width="26.140625" customWidth="1"/>
    <col min="8397" max="8397" width="68.140625" customWidth="1"/>
    <col min="8398" max="8398" width="21.140625" customWidth="1"/>
    <col min="8399" max="8399" width="16.42578125" customWidth="1"/>
    <col min="8400" max="8400" width="0" hidden="1" customWidth="1"/>
    <col min="8401" max="8409" width="17" customWidth="1"/>
    <col min="8410" max="8411" width="16.7109375" customWidth="1"/>
    <col min="8412" max="8412" width="19.7109375" customWidth="1"/>
    <col min="8413" max="8415" width="9.28515625" customWidth="1"/>
    <col min="8416" max="8416" width="17.7109375" customWidth="1"/>
    <col min="8417" max="8420" width="9.28515625" customWidth="1"/>
    <col min="8651" max="8652" width="26.140625" customWidth="1"/>
    <col min="8653" max="8653" width="68.140625" customWidth="1"/>
    <col min="8654" max="8654" width="21.140625" customWidth="1"/>
    <col min="8655" max="8655" width="16.42578125" customWidth="1"/>
    <col min="8656" max="8656" width="0" hidden="1" customWidth="1"/>
    <col min="8657" max="8665" width="17" customWidth="1"/>
    <col min="8666" max="8667" width="16.7109375" customWidth="1"/>
    <col min="8668" max="8668" width="19.7109375" customWidth="1"/>
    <col min="8669" max="8671" width="9.28515625" customWidth="1"/>
    <col min="8672" max="8672" width="17.7109375" customWidth="1"/>
    <col min="8673" max="8676" width="9.28515625" customWidth="1"/>
    <col min="8907" max="8908" width="26.140625" customWidth="1"/>
    <col min="8909" max="8909" width="68.140625" customWidth="1"/>
    <col min="8910" max="8910" width="21.140625" customWidth="1"/>
    <col min="8911" max="8911" width="16.42578125" customWidth="1"/>
    <col min="8912" max="8912" width="0" hidden="1" customWidth="1"/>
    <col min="8913" max="8921" width="17" customWidth="1"/>
    <col min="8922" max="8923" width="16.7109375" customWidth="1"/>
    <col min="8924" max="8924" width="19.7109375" customWidth="1"/>
    <col min="8925" max="8927" width="9.28515625" customWidth="1"/>
    <col min="8928" max="8928" width="17.7109375" customWidth="1"/>
    <col min="8929" max="8932" width="9.28515625" customWidth="1"/>
    <col min="9163" max="9164" width="26.140625" customWidth="1"/>
    <col min="9165" max="9165" width="68.140625" customWidth="1"/>
    <col min="9166" max="9166" width="21.140625" customWidth="1"/>
    <col min="9167" max="9167" width="16.42578125" customWidth="1"/>
    <col min="9168" max="9168" width="0" hidden="1" customWidth="1"/>
    <col min="9169" max="9177" width="17" customWidth="1"/>
    <col min="9178" max="9179" width="16.7109375" customWidth="1"/>
    <col min="9180" max="9180" width="19.7109375" customWidth="1"/>
    <col min="9181" max="9183" width="9.28515625" customWidth="1"/>
    <col min="9184" max="9184" width="17.7109375" customWidth="1"/>
    <col min="9185" max="9188" width="9.28515625" customWidth="1"/>
    <col min="9419" max="9420" width="26.140625" customWidth="1"/>
    <col min="9421" max="9421" width="68.140625" customWidth="1"/>
    <col min="9422" max="9422" width="21.140625" customWidth="1"/>
    <col min="9423" max="9423" width="16.42578125" customWidth="1"/>
    <col min="9424" max="9424" width="0" hidden="1" customWidth="1"/>
    <col min="9425" max="9433" width="17" customWidth="1"/>
    <col min="9434" max="9435" width="16.7109375" customWidth="1"/>
    <col min="9436" max="9436" width="19.7109375" customWidth="1"/>
    <col min="9437" max="9439" width="9.28515625" customWidth="1"/>
    <col min="9440" max="9440" width="17.7109375" customWidth="1"/>
    <col min="9441" max="9444" width="9.28515625" customWidth="1"/>
    <col min="9675" max="9676" width="26.140625" customWidth="1"/>
    <col min="9677" max="9677" width="68.140625" customWidth="1"/>
    <col min="9678" max="9678" width="21.140625" customWidth="1"/>
    <col min="9679" max="9679" width="16.42578125" customWidth="1"/>
    <col min="9680" max="9680" width="0" hidden="1" customWidth="1"/>
    <col min="9681" max="9689" width="17" customWidth="1"/>
    <col min="9690" max="9691" width="16.7109375" customWidth="1"/>
    <col min="9692" max="9692" width="19.7109375" customWidth="1"/>
    <col min="9693" max="9695" width="9.28515625" customWidth="1"/>
    <col min="9696" max="9696" width="17.7109375" customWidth="1"/>
    <col min="9697" max="9700" width="9.28515625" customWidth="1"/>
    <col min="9931" max="9932" width="26.140625" customWidth="1"/>
    <col min="9933" max="9933" width="68.140625" customWidth="1"/>
    <col min="9934" max="9934" width="21.140625" customWidth="1"/>
    <col min="9935" max="9935" width="16.42578125" customWidth="1"/>
    <col min="9936" max="9936" width="0" hidden="1" customWidth="1"/>
    <col min="9937" max="9945" width="17" customWidth="1"/>
    <col min="9946" max="9947" width="16.7109375" customWidth="1"/>
    <col min="9948" max="9948" width="19.7109375" customWidth="1"/>
    <col min="9949" max="9951" width="9.28515625" customWidth="1"/>
    <col min="9952" max="9952" width="17.7109375" customWidth="1"/>
    <col min="9953" max="9956" width="9.28515625" customWidth="1"/>
    <col min="10187" max="10188" width="26.140625" customWidth="1"/>
    <col min="10189" max="10189" width="68.140625" customWidth="1"/>
    <col min="10190" max="10190" width="21.140625" customWidth="1"/>
    <col min="10191" max="10191" width="16.42578125" customWidth="1"/>
    <col min="10192" max="10192" width="0" hidden="1" customWidth="1"/>
    <col min="10193" max="10201" width="17" customWidth="1"/>
    <col min="10202" max="10203" width="16.7109375" customWidth="1"/>
    <col min="10204" max="10204" width="19.7109375" customWidth="1"/>
    <col min="10205" max="10207" width="9.28515625" customWidth="1"/>
    <col min="10208" max="10208" width="17.7109375" customWidth="1"/>
    <col min="10209" max="10212" width="9.28515625" customWidth="1"/>
    <col min="10443" max="10444" width="26.140625" customWidth="1"/>
    <col min="10445" max="10445" width="68.140625" customWidth="1"/>
    <col min="10446" max="10446" width="21.140625" customWidth="1"/>
    <col min="10447" max="10447" width="16.42578125" customWidth="1"/>
    <col min="10448" max="10448" width="0" hidden="1" customWidth="1"/>
    <col min="10449" max="10457" width="17" customWidth="1"/>
    <col min="10458" max="10459" width="16.7109375" customWidth="1"/>
    <col min="10460" max="10460" width="19.7109375" customWidth="1"/>
    <col min="10461" max="10463" width="9.28515625" customWidth="1"/>
    <col min="10464" max="10464" width="17.7109375" customWidth="1"/>
    <col min="10465" max="10468" width="9.28515625" customWidth="1"/>
    <col min="10699" max="10700" width="26.140625" customWidth="1"/>
    <col min="10701" max="10701" width="68.140625" customWidth="1"/>
    <col min="10702" max="10702" width="21.140625" customWidth="1"/>
    <col min="10703" max="10703" width="16.42578125" customWidth="1"/>
    <col min="10704" max="10704" width="0" hidden="1" customWidth="1"/>
    <col min="10705" max="10713" width="17" customWidth="1"/>
    <col min="10714" max="10715" width="16.7109375" customWidth="1"/>
    <col min="10716" max="10716" width="19.7109375" customWidth="1"/>
    <col min="10717" max="10719" width="9.28515625" customWidth="1"/>
    <col min="10720" max="10720" width="17.7109375" customWidth="1"/>
    <col min="10721" max="10724" width="9.28515625" customWidth="1"/>
    <col min="10955" max="10956" width="26.140625" customWidth="1"/>
    <col min="10957" max="10957" width="68.140625" customWidth="1"/>
    <col min="10958" max="10958" width="21.140625" customWidth="1"/>
    <col min="10959" max="10959" width="16.42578125" customWidth="1"/>
    <col min="10960" max="10960" width="0" hidden="1" customWidth="1"/>
    <col min="10961" max="10969" width="17" customWidth="1"/>
    <col min="10970" max="10971" width="16.7109375" customWidth="1"/>
    <col min="10972" max="10972" width="19.7109375" customWidth="1"/>
    <col min="10973" max="10975" width="9.28515625" customWidth="1"/>
    <col min="10976" max="10976" width="17.7109375" customWidth="1"/>
    <col min="10977" max="10980" width="9.28515625" customWidth="1"/>
    <col min="11211" max="11212" width="26.140625" customWidth="1"/>
    <col min="11213" max="11213" width="68.140625" customWidth="1"/>
    <col min="11214" max="11214" width="21.140625" customWidth="1"/>
    <col min="11215" max="11215" width="16.42578125" customWidth="1"/>
    <col min="11216" max="11216" width="0" hidden="1" customWidth="1"/>
    <col min="11217" max="11225" width="17" customWidth="1"/>
    <col min="11226" max="11227" width="16.7109375" customWidth="1"/>
    <col min="11228" max="11228" width="19.7109375" customWidth="1"/>
    <col min="11229" max="11231" width="9.28515625" customWidth="1"/>
    <col min="11232" max="11232" width="17.7109375" customWidth="1"/>
    <col min="11233" max="11236" width="9.28515625" customWidth="1"/>
    <col min="11467" max="11468" width="26.140625" customWidth="1"/>
    <col min="11469" max="11469" width="68.140625" customWidth="1"/>
    <col min="11470" max="11470" width="21.140625" customWidth="1"/>
    <col min="11471" max="11471" width="16.42578125" customWidth="1"/>
    <col min="11472" max="11472" width="0" hidden="1" customWidth="1"/>
    <col min="11473" max="11481" width="17" customWidth="1"/>
    <col min="11482" max="11483" width="16.7109375" customWidth="1"/>
    <col min="11484" max="11484" width="19.7109375" customWidth="1"/>
    <col min="11485" max="11487" width="9.28515625" customWidth="1"/>
    <col min="11488" max="11488" width="17.7109375" customWidth="1"/>
    <col min="11489" max="11492" width="9.28515625" customWidth="1"/>
    <col min="11723" max="11724" width="26.140625" customWidth="1"/>
    <col min="11725" max="11725" width="68.140625" customWidth="1"/>
    <col min="11726" max="11726" width="21.140625" customWidth="1"/>
    <col min="11727" max="11727" width="16.42578125" customWidth="1"/>
    <col min="11728" max="11728" width="0" hidden="1" customWidth="1"/>
    <col min="11729" max="11737" width="17" customWidth="1"/>
    <col min="11738" max="11739" width="16.7109375" customWidth="1"/>
    <col min="11740" max="11740" width="19.7109375" customWidth="1"/>
    <col min="11741" max="11743" width="9.28515625" customWidth="1"/>
    <col min="11744" max="11744" width="17.7109375" customWidth="1"/>
    <col min="11745" max="11748" width="9.28515625" customWidth="1"/>
    <col min="11979" max="11980" width="26.140625" customWidth="1"/>
    <col min="11981" max="11981" width="68.140625" customWidth="1"/>
    <col min="11982" max="11982" width="21.140625" customWidth="1"/>
    <col min="11983" max="11983" width="16.42578125" customWidth="1"/>
    <col min="11984" max="11984" width="0" hidden="1" customWidth="1"/>
    <col min="11985" max="11993" width="17" customWidth="1"/>
    <col min="11994" max="11995" width="16.7109375" customWidth="1"/>
    <col min="11996" max="11996" width="19.7109375" customWidth="1"/>
    <col min="11997" max="11999" width="9.28515625" customWidth="1"/>
    <col min="12000" max="12000" width="17.7109375" customWidth="1"/>
    <col min="12001" max="12004" width="9.28515625" customWidth="1"/>
    <col min="12235" max="12236" width="26.140625" customWidth="1"/>
    <col min="12237" max="12237" width="68.140625" customWidth="1"/>
    <col min="12238" max="12238" width="21.140625" customWidth="1"/>
    <col min="12239" max="12239" width="16.42578125" customWidth="1"/>
    <col min="12240" max="12240" width="0" hidden="1" customWidth="1"/>
    <col min="12241" max="12249" width="17" customWidth="1"/>
    <col min="12250" max="12251" width="16.7109375" customWidth="1"/>
    <col min="12252" max="12252" width="19.7109375" customWidth="1"/>
    <col min="12253" max="12255" width="9.28515625" customWidth="1"/>
    <col min="12256" max="12256" width="17.7109375" customWidth="1"/>
    <col min="12257" max="12260" width="9.28515625" customWidth="1"/>
    <col min="12491" max="12492" width="26.140625" customWidth="1"/>
    <col min="12493" max="12493" width="68.140625" customWidth="1"/>
    <col min="12494" max="12494" width="21.140625" customWidth="1"/>
    <col min="12495" max="12495" width="16.42578125" customWidth="1"/>
    <col min="12496" max="12496" width="0" hidden="1" customWidth="1"/>
    <col min="12497" max="12505" width="17" customWidth="1"/>
    <col min="12506" max="12507" width="16.7109375" customWidth="1"/>
    <col min="12508" max="12508" width="19.7109375" customWidth="1"/>
    <col min="12509" max="12511" width="9.28515625" customWidth="1"/>
    <col min="12512" max="12512" width="17.7109375" customWidth="1"/>
    <col min="12513" max="12516" width="9.28515625" customWidth="1"/>
    <col min="12747" max="12748" width="26.140625" customWidth="1"/>
    <col min="12749" max="12749" width="68.140625" customWidth="1"/>
    <col min="12750" max="12750" width="21.140625" customWidth="1"/>
    <col min="12751" max="12751" width="16.42578125" customWidth="1"/>
    <col min="12752" max="12752" width="0" hidden="1" customWidth="1"/>
    <col min="12753" max="12761" width="17" customWidth="1"/>
    <col min="12762" max="12763" width="16.7109375" customWidth="1"/>
    <col min="12764" max="12764" width="19.7109375" customWidth="1"/>
    <col min="12765" max="12767" width="9.28515625" customWidth="1"/>
    <col min="12768" max="12768" width="17.7109375" customWidth="1"/>
    <col min="12769" max="12772" width="9.28515625" customWidth="1"/>
    <col min="13003" max="13004" width="26.140625" customWidth="1"/>
    <col min="13005" max="13005" width="68.140625" customWidth="1"/>
    <col min="13006" max="13006" width="21.140625" customWidth="1"/>
    <col min="13007" max="13007" width="16.42578125" customWidth="1"/>
    <col min="13008" max="13008" width="0" hidden="1" customWidth="1"/>
    <col min="13009" max="13017" width="17" customWidth="1"/>
    <col min="13018" max="13019" width="16.7109375" customWidth="1"/>
    <col min="13020" max="13020" width="19.7109375" customWidth="1"/>
    <col min="13021" max="13023" width="9.28515625" customWidth="1"/>
    <col min="13024" max="13024" width="17.7109375" customWidth="1"/>
    <col min="13025" max="13028" width="9.28515625" customWidth="1"/>
    <col min="13259" max="13260" width="26.140625" customWidth="1"/>
    <col min="13261" max="13261" width="68.140625" customWidth="1"/>
    <col min="13262" max="13262" width="21.140625" customWidth="1"/>
    <col min="13263" max="13263" width="16.42578125" customWidth="1"/>
    <col min="13264" max="13264" width="0" hidden="1" customWidth="1"/>
    <col min="13265" max="13273" width="17" customWidth="1"/>
    <col min="13274" max="13275" width="16.7109375" customWidth="1"/>
    <col min="13276" max="13276" width="19.7109375" customWidth="1"/>
    <col min="13277" max="13279" width="9.28515625" customWidth="1"/>
    <col min="13280" max="13280" width="17.7109375" customWidth="1"/>
    <col min="13281" max="13284" width="9.28515625" customWidth="1"/>
    <col min="13515" max="13516" width="26.140625" customWidth="1"/>
    <col min="13517" max="13517" width="68.140625" customWidth="1"/>
    <col min="13518" max="13518" width="21.140625" customWidth="1"/>
    <col min="13519" max="13519" width="16.42578125" customWidth="1"/>
    <col min="13520" max="13520" width="0" hidden="1" customWidth="1"/>
    <col min="13521" max="13529" width="17" customWidth="1"/>
    <col min="13530" max="13531" width="16.7109375" customWidth="1"/>
    <col min="13532" max="13532" width="19.7109375" customWidth="1"/>
    <col min="13533" max="13535" width="9.28515625" customWidth="1"/>
    <col min="13536" max="13536" width="17.7109375" customWidth="1"/>
    <col min="13537" max="13540" width="9.28515625" customWidth="1"/>
    <col min="13771" max="13772" width="26.140625" customWidth="1"/>
    <col min="13773" max="13773" width="68.140625" customWidth="1"/>
    <col min="13774" max="13774" width="21.140625" customWidth="1"/>
    <col min="13775" max="13775" width="16.42578125" customWidth="1"/>
    <col min="13776" max="13776" width="0" hidden="1" customWidth="1"/>
    <col min="13777" max="13785" width="17" customWidth="1"/>
    <col min="13786" max="13787" width="16.7109375" customWidth="1"/>
    <col min="13788" max="13788" width="19.7109375" customWidth="1"/>
    <col min="13789" max="13791" width="9.28515625" customWidth="1"/>
    <col min="13792" max="13792" width="17.7109375" customWidth="1"/>
    <col min="13793" max="13796" width="9.28515625" customWidth="1"/>
    <col min="14027" max="14028" width="26.140625" customWidth="1"/>
    <col min="14029" max="14029" width="68.140625" customWidth="1"/>
    <col min="14030" max="14030" width="21.140625" customWidth="1"/>
    <col min="14031" max="14031" width="16.42578125" customWidth="1"/>
    <col min="14032" max="14032" width="0" hidden="1" customWidth="1"/>
    <col min="14033" max="14041" width="17" customWidth="1"/>
    <col min="14042" max="14043" width="16.7109375" customWidth="1"/>
    <col min="14044" max="14044" width="19.7109375" customWidth="1"/>
    <col min="14045" max="14047" width="9.28515625" customWidth="1"/>
    <col min="14048" max="14048" width="17.7109375" customWidth="1"/>
    <col min="14049" max="14052" width="9.28515625" customWidth="1"/>
    <col min="14283" max="14284" width="26.140625" customWidth="1"/>
    <col min="14285" max="14285" width="68.140625" customWidth="1"/>
    <col min="14286" max="14286" width="21.140625" customWidth="1"/>
    <col min="14287" max="14287" width="16.42578125" customWidth="1"/>
    <col min="14288" max="14288" width="0" hidden="1" customWidth="1"/>
    <col min="14289" max="14297" width="17" customWidth="1"/>
    <col min="14298" max="14299" width="16.7109375" customWidth="1"/>
    <col min="14300" max="14300" width="19.7109375" customWidth="1"/>
    <col min="14301" max="14303" width="9.28515625" customWidth="1"/>
    <col min="14304" max="14304" width="17.7109375" customWidth="1"/>
    <col min="14305" max="14308" width="9.28515625" customWidth="1"/>
    <col min="14539" max="14540" width="26.140625" customWidth="1"/>
    <col min="14541" max="14541" width="68.140625" customWidth="1"/>
    <col min="14542" max="14542" width="21.140625" customWidth="1"/>
    <col min="14543" max="14543" width="16.42578125" customWidth="1"/>
    <col min="14544" max="14544" width="0" hidden="1" customWidth="1"/>
    <col min="14545" max="14553" width="17" customWidth="1"/>
    <col min="14554" max="14555" width="16.7109375" customWidth="1"/>
    <col min="14556" max="14556" width="19.7109375" customWidth="1"/>
    <col min="14557" max="14559" width="9.28515625" customWidth="1"/>
    <col min="14560" max="14560" width="17.7109375" customWidth="1"/>
    <col min="14561" max="14564" width="9.28515625" customWidth="1"/>
    <col min="14795" max="14796" width="26.140625" customWidth="1"/>
    <col min="14797" max="14797" width="68.140625" customWidth="1"/>
    <col min="14798" max="14798" width="21.140625" customWidth="1"/>
    <col min="14799" max="14799" width="16.42578125" customWidth="1"/>
    <col min="14800" max="14800" width="0" hidden="1" customWidth="1"/>
    <col min="14801" max="14809" width="17" customWidth="1"/>
    <col min="14810" max="14811" width="16.7109375" customWidth="1"/>
    <col min="14812" max="14812" width="19.7109375" customWidth="1"/>
    <col min="14813" max="14815" width="9.28515625" customWidth="1"/>
    <col min="14816" max="14816" width="17.7109375" customWidth="1"/>
    <col min="14817" max="14820" width="9.28515625" customWidth="1"/>
    <col min="15051" max="15052" width="26.140625" customWidth="1"/>
    <col min="15053" max="15053" width="68.140625" customWidth="1"/>
    <col min="15054" max="15054" width="21.140625" customWidth="1"/>
    <col min="15055" max="15055" width="16.42578125" customWidth="1"/>
    <col min="15056" max="15056" width="0" hidden="1" customWidth="1"/>
    <col min="15057" max="15065" width="17" customWidth="1"/>
    <col min="15066" max="15067" width="16.7109375" customWidth="1"/>
    <col min="15068" max="15068" width="19.7109375" customWidth="1"/>
    <col min="15069" max="15071" width="9.28515625" customWidth="1"/>
    <col min="15072" max="15072" width="17.7109375" customWidth="1"/>
    <col min="15073" max="15076" width="9.28515625" customWidth="1"/>
    <col min="15307" max="15308" width="26.140625" customWidth="1"/>
    <col min="15309" max="15309" width="68.140625" customWidth="1"/>
    <col min="15310" max="15310" width="21.140625" customWidth="1"/>
    <col min="15311" max="15311" width="16.42578125" customWidth="1"/>
    <col min="15312" max="15312" width="0" hidden="1" customWidth="1"/>
    <col min="15313" max="15321" width="17" customWidth="1"/>
    <col min="15322" max="15323" width="16.7109375" customWidth="1"/>
    <col min="15324" max="15324" width="19.7109375" customWidth="1"/>
    <col min="15325" max="15327" width="9.28515625" customWidth="1"/>
    <col min="15328" max="15328" width="17.7109375" customWidth="1"/>
    <col min="15329" max="15332" width="9.28515625" customWidth="1"/>
    <col min="15563" max="15564" width="26.140625" customWidth="1"/>
    <col min="15565" max="15565" width="68.140625" customWidth="1"/>
    <col min="15566" max="15566" width="21.140625" customWidth="1"/>
    <col min="15567" max="15567" width="16.42578125" customWidth="1"/>
    <col min="15568" max="15568" width="0" hidden="1" customWidth="1"/>
    <col min="15569" max="15577" width="17" customWidth="1"/>
    <col min="15578" max="15579" width="16.7109375" customWidth="1"/>
    <col min="15580" max="15580" width="19.7109375" customWidth="1"/>
    <col min="15581" max="15583" width="9.28515625" customWidth="1"/>
    <col min="15584" max="15584" width="17.7109375" customWidth="1"/>
    <col min="15585" max="15588" width="9.28515625" customWidth="1"/>
    <col min="15819" max="15820" width="26.140625" customWidth="1"/>
    <col min="15821" max="15821" width="68.140625" customWidth="1"/>
    <col min="15822" max="15822" width="21.140625" customWidth="1"/>
    <col min="15823" max="15823" width="16.42578125" customWidth="1"/>
    <col min="15824" max="15824" width="0" hidden="1" customWidth="1"/>
    <col min="15825" max="15833" width="17" customWidth="1"/>
    <col min="15834" max="15835" width="16.7109375" customWidth="1"/>
    <col min="15836" max="15836" width="19.7109375" customWidth="1"/>
    <col min="15837" max="15839" width="9.28515625" customWidth="1"/>
    <col min="15840" max="15840" width="17.7109375" customWidth="1"/>
    <col min="15841" max="15844" width="9.28515625" customWidth="1"/>
    <col min="16075" max="16076" width="26.140625" customWidth="1"/>
    <col min="16077" max="16077" width="68.140625" customWidth="1"/>
    <col min="16078" max="16078" width="21.140625" customWidth="1"/>
    <col min="16079" max="16079" width="16.42578125" customWidth="1"/>
    <col min="16080" max="16080" width="0" hidden="1" customWidth="1"/>
    <col min="16081" max="16089" width="17" customWidth="1"/>
    <col min="16090" max="16091" width="16.7109375" customWidth="1"/>
    <col min="16092" max="16092" width="19.7109375" customWidth="1"/>
    <col min="16093" max="16095" width="9.28515625" customWidth="1"/>
    <col min="16096" max="16096" width="17.7109375" customWidth="1"/>
    <col min="16097" max="16100" width="9.28515625" customWidth="1"/>
  </cols>
  <sheetData>
    <row r="1" spans="1:103" ht="75" customHeight="1">
      <c r="C1" s="532"/>
      <c r="D1" s="532" t="s">
        <v>666</v>
      </c>
    </row>
    <row r="2" spans="1:103" ht="18.75" hidden="1" customHeight="1">
      <c r="A2" s="171"/>
      <c r="B2" s="171"/>
      <c r="C2" s="533"/>
      <c r="D2" s="533"/>
    </row>
    <row r="3" spans="1:103" ht="18.75" hidden="1" customHeight="1">
      <c r="A3" s="171"/>
      <c r="B3" s="171"/>
      <c r="C3" s="533"/>
      <c r="D3" s="533"/>
    </row>
    <row r="4" spans="1:103" ht="19.149999999999999" customHeight="1">
      <c r="A4" s="739" t="s">
        <v>544</v>
      </c>
      <c r="B4" s="740"/>
      <c r="C4" s="740"/>
      <c r="D4" s="740"/>
    </row>
    <row r="5" spans="1:103" ht="16.899999999999999" customHeight="1">
      <c r="A5" s="752" t="s">
        <v>539</v>
      </c>
      <c r="B5" s="752"/>
      <c r="C5" s="753"/>
      <c r="D5" s="753"/>
    </row>
    <row r="6" spans="1:103" ht="16.899999999999999" customHeight="1">
      <c r="A6" s="3">
        <v>13557000000</v>
      </c>
      <c r="B6" s="534"/>
      <c r="C6" s="172"/>
      <c r="D6" s="172"/>
    </row>
    <row r="7" spans="1:103" ht="14.45" customHeight="1">
      <c r="A7" s="173" t="s">
        <v>194</v>
      </c>
      <c r="B7" s="173"/>
      <c r="C7" s="174"/>
      <c r="D7" s="174"/>
    </row>
    <row r="8" spans="1:103" ht="18.75">
      <c r="A8" s="175"/>
      <c r="B8" s="175"/>
      <c r="C8" s="754" t="s">
        <v>331</v>
      </c>
      <c r="D8" s="755"/>
    </row>
    <row r="9" spans="1:103" ht="15.6" customHeight="1">
      <c r="A9" s="176"/>
      <c r="B9" s="176"/>
      <c r="C9" s="177"/>
      <c r="D9" s="652" t="s">
        <v>444</v>
      </c>
    </row>
    <row r="10" spans="1:103" ht="54.75" customHeight="1">
      <c r="A10" s="179" t="s">
        <v>332</v>
      </c>
      <c r="B10" s="758" t="s">
        <v>333</v>
      </c>
      <c r="C10" s="681"/>
      <c r="D10" s="181" t="s">
        <v>198</v>
      </c>
    </row>
    <row r="11" spans="1:103" ht="16.899999999999999" customHeight="1">
      <c r="A11" s="653">
        <v>1</v>
      </c>
      <c r="B11" s="742">
        <v>2</v>
      </c>
      <c r="C11" s="729"/>
      <c r="D11" s="182">
        <v>3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</row>
    <row r="12" spans="1:103" ht="18" customHeight="1">
      <c r="A12" s="746" t="s">
        <v>334</v>
      </c>
      <c r="B12" s="747"/>
      <c r="C12" s="747"/>
      <c r="D12" s="748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</row>
    <row r="13" spans="1:103" s="185" customFormat="1" ht="18.75">
      <c r="A13" s="386">
        <v>41020100</v>
      </c>
      <c r="B13" s="749" t="s">
        <v>335</v>
      </c>
      <c r="C13" s="750"/>
      <c r="D13" s="184">
        <v>10902000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</row>
    <row r="14" spans="1:103" ht="18.75">
      <c r="A14" s="186"/>
      <c r="B14" s="716" t="s">
        <v>336</v>
      </c>
      <c r="C14" s="717"/>
      <c r="D14" s="187"/>
    </row>
    <row r="15" spans="1:103" ht="18.75">
      <c r="A15" s="188">
        <v>41033900</v>
      </c>
      <c r="B15" s="741" t="s">
        <v>337</v>
      </c>
      <c r="C15" s="745"/>
      <c r="D15" s="184">
        <v>124294100</v>
      </c>
    </row>
    <row r="16" spans="1:103" ht="18.75">
      <c r="A16" s="186"/>
      <c r="B16" s="716" t="s">
        <v>336</v>
      </c>
      <c r="C16" s="717"/>
      <c r="D16" s="187"/>
    </row>
    <row r="17" spans="1:4" ht="18.75">
      <c r="A17" s="188">
        <v>41040400</v>
      </c>
      <c r="B17" s="720" t="s">
        <v>609</v>
      </c>
      <c r="C17" s="715"/>
      <c r="D17" s="183">
        <v>441303.85</v>
      </c>
    </row>
    <row r="18" spans="1:4" ht="18.75">
      <c r="A18" s="188"/>
      <c r="B18" s="716" t="s">
        <v>338</v>
      </c>
      <c r="C18" s="727"/>
      <c r="D18" s="187"/>
    </row>
    <row r="19" spans="1:4" ht="87.6" customHeight="1">
      <c r="A19" s="387">
        <v>41040500</v>
      </c>
      <c r="B19" s="743" t="s">
        <v>288</v>
      </c>
      <c r="C19" s="744"/>
      <c r="D19" s="191">
        <v>5320000</v>
      </c>
    </row>
    <row r="20" spans="1:4" ht="19.5">
      <c r="A20" s="189"/>
      <c r="B20" s="716" t="s">
        <v>338</v>
      </c>
      <c r="C20" s="717"/>
      <c r="D20" s="190"/>
    </row>
    <row r="21" spans="1:4" ht="34.9" customHeight="1">
      <c r="A21" s="387">
        <v>41051000</v>
      </c>
      <c r="B21" s="741" t="s">
        <v>284</v>
      </c>
      <c r="C21" s="745"/>
      <c r="D21" s="191">
        <v>1372680</v>
      </c>
    </row>
    <row r="22" spans="1:4" ht="14.45" customHeight="1">
      <c r="A22" s="387"/>
      <c r="B22" s="716" t="s">
        <v>338</v>
      </c>
      <c r="C22" s="717"/>
      <c r="D22" s="191"/>
    </row>
    <row r="23" spans="1:4" ht="51" customHeight="1">
      <c r="A23" s="387">
        <v>41051200</v>
      </c>
      <c r="B23" s="741" t="s">
        <v>285</v>
      </c>
      <c r="C23" s="681"/>
      <c r="D23" s="191">
        <v>589000</v>
      </c>
    </row>
    <row r="24" spans="1:4" ht="16.899999999999999" customHeight="1">
      <c r="A24" s="192"/>
      <c r="B24" s="716" t="s">
        <v>338</v>
      </c>
      <c r="C24" s="717"/>
      <c r="D24" s="193"/>
    </row>
    <row r="25" spans="1:4" ht="19.5" customHeight="1">
      <c r="A25" s="553">
        <v>41053900</v>
      </c>
      <c r="B25" s="756" t="s">
        <v>555</v>
      </c>
      <c r="C25" s="757"/>
      <c r="D25" s="184">
        <f>D26+D27</f>
        <v>524976</v>
      </c>
    </row>
    <row r="26" spans="1:4" ht="18.75">
      <c r="A26" s="192"/>
      <c r="B26" s="716" t="s">
        <v>557</v>
      </c>
      <c r="C26" s="727"/>
      <c r="D26" s="193">
        <v>498800</v>
      </c>
    </row>
    <row r="27" spans="1:4" ht="18.75">
      <c r="A27" s="194"/>
      <c r="B27" s="716" t="s">
        <v>593</v>
      </c>
      <c r="C27" s="717"/>
      <c r="D27" s="193">
        <v>26176</v>
      </c>
    </row>
    <row r="28" spans="1:4" ht="19.5" hidden="1" customHeight="1">
      <c r="A28" s="192"/>
      <c r="B28" s="718"/>
      <c r="C28" s="719"/>
      <c r="D28" s="193"/>
    </row>
    <row r="29" spans="1:4" ht="83.45" customHeight="1">
      <c r="A29" s="553">
        <v>41058400</v>
      </c>
      <c r="B29" s="733" t="s">
        <v>579</v>
      </c>
      <c r="C29" s="734"/>
      <c r="D29" s="184">
        <v>700000</v>
      </c>
    </row>
    <row r="30" spans="1:4" ht="15" customHeight="1">
      <c r="A30" s="553"/>
      <c r="B30" s="716" t="s">
        <v>338</v>
      </c>
      <c r="C30" s="717"/>
      <c r="D30" s="184"/>
    </row>
    <row r="31" spans="1:4" ht="18.75">
      <c r="A31" s="735" t="s">
        <v>339</v>
      </c>
      <c r="B31" s="736"/>
      <c r="C31" s="736"/>
      <c r="D31" s="737"/>
    </row>
    <row r="32" spans="1:4" ht="18.75">
      <c r="A32" s="545">
        <v>41053400</v>
      </c>
      <c r="B32" s="713" t="s">
        <v>630</v>
      </c>
      <c r="C32" s="738"/>
      <c r="D32" s="630">
        <v>386546</v>
      </c>
    </row>
    <row r="33" spans="1:103" ht="18.75">
      <c r="A33" s="545"/>
      <c r="B33" s="736" t="s">
        <v>338</v>
      </c>
      <c r="C33" s="751"/>
      <c r="D33" s="629"/>
    </row>
    <row r="34" spans="1:103" s="170" customFormat="1" ht="19.5" customHeight="1">
      <c r="A34" s="195" t="s">
        <v>340</v>
      </c>
      <c r="B34" s="720" t="s">
        <v>341</v>
      </c>
      <c r="C34" s="721"/>
      <c r="D34" s="184">
        <f>D35+D36</f>
        <v>144530605.84999999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s="170" customFormat="1" ht="19.5" customHeight="1">
      <c r="A35" s="196" t="s">
        <v>340</v>
      </c>
      <c r="B35" s="722" t="s">
        <v>342</v>
      </c>
      <c r="C35" s="723"/>
      <c r="D35" s="184">
        <f>D13+D15+D17+D19+D21+D23+D25+D29</f>
        <v>144144059.84999999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s="170" customFormat="1" ht="18.75">
      <c r="A36" s="196" t="s">
        <v>340</v>
      </c>
      <c r="B36" s="722" t="s">
        <v>343</v>
      </c>
      <c r="C36" s="723"/>
      <c r="D36" s="184">
        <f>D32</f>
        <v>386546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03" s="170" customFormat="1" ht="18.75" hidden="1">
      <c r="A37" s="186"/>
      <c r="B37" s="724"/>
      <c r="C37" s="725"/>
      <c r="D37" s="18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1:103" s="170" customFormat="1" ht="18.75" hidden="1">
      <c r="A38" s="186"/>
      <c r="B38" s="724"/>
      <c r="C38" s="725"/>
      <c r="D38" s="187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1:103" s="170" customFormat="1" ht="18.75" hidden="1">
      <c r="A39" s="197"/>
      <c r="B39" s="726"/>
      <c r="C39" s="727"/>
      <c r="D39" s="19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  <row r="40" spans="1:103" s="170" customFormat="1" ht="19.5" hidden="1">
      <c r="A40" s="189"/>
      <c r="B40" s="728"/>
      <c r="C40" s="729"/>
      <c r="D40" s="19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</row>
    <row r="41" spans="1:103" s="170" customFormat="1" ht="1.1499999999999999" customHeight="1">
      <c r="A41" s="535"/>
      <c r="B41" s="535"/>
      <c r="C41" s="174"/>
      <c r="D41" s="17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</row>
    <row r="42" spans="1:103" s="170" customFormat="1" ht="18.75">
      <c r="A42" s="530"/>
      <c r="B42" s="731" t="s">
        <v>534</v>
      </c>
      <c r="C42" s="732"/>
      <c r="D42" s="73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</row>
    <row r="43" spans="1:103" s="170" customFormat="1" ht="12" customHeight="1">
      <c r="A43" s="536"/>
      <c r="B43" s="536"/>
      <c r="C43" s="536"/>
      <c r="D43" s="654" t="s">
        <v>444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</row>
    <row r="44" spans="1:103" s="170" customFormat="1" ht="131.25">
      <c r="A44" s="179" t="s">
        <v>535</v>
      </c>
      <c r="B44" s="179" t="s">
        <v>536</v>
      </c>
      <c r="C44" s="180" t="s">
        <v>537</v>
      </c>
      <c r="D44" s="181" t="s">
        <v>198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</row>
    <row r="45" spans="1:103" s="170" customFormat="1" ht="13.15" hidden="1" customHeight="1">
      <c r="A45" s="537"/>
      <c r="B45" s="537"/>
      <c r="C45" s="537"/>
      <c r="D45" s="537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</row>
    <row r="46" spans="1:103" s="170" customFormat="1" ht="13.15" hidden="1" customHeight="1">
      <c r="A46" s="537"/>
      <c r="B46" s="537"/>
      <c r="C46" s="537"/>
      <c r="D46" s="537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</row>
    <row r="47" spans="1:103">
      <c r="A47" s="538">
        <v>1</v>
      </c>
      <c r="B47" s="538">
        <v>2</v>
      </c>
      <c r="C47" s="538">
        <v>3</v>
      </c>
      <c r="D47" s="538">
        <v>4</v>
      </c>
    </row>
    <row r="48" spans="1:103" ht="18.75">
      <c r="A48" s="730" t="s">
        <v>638</v>
      </c>
      <c r="B48" s="730"/>
      <c r="C48" s="730"/>
      <c r="D48" s="730"/>
    </row>
    <row r="49" spans="1:4" ht="108.6" customHeight="1">
      <c r="A49" s="553">
        <v>3719730</v>
      </c>
      <c r="B49" s="553">
        <v>9730</v>
      </c>
      <c r="C49" s="651" t="s">
        <v>652</v>
      </c>
      <c r="D49" s="191">
        <f>D50</f>
        <v>3000000</v>
      </c>
    </row>
    <row r="50" spans="1:4" ht="15" customHeight="1">
      <c r="A50" s="553"/>
      <c r="B50" s="553"/>
      <c r="C50" s="624" t="s">
        <v>338</v>
      </c>
      <c r="D50" s="625">
        <v>3000000</v>
      </c>
    </row>
    <row r="51" spans="1:4" ht="18.75">
      <c r="A51" s="553">
        <v>3719770</v>
      </c>
      <c r="B51" s="553">
        <v>9770</v>
      </c>
      <c r="C51" s="575" t="s">
        <v>582</v>
      </c>
      <c r="D51" s="539">
        <f>D52</f>
        <v>3721700</v>
      </c>
    </row>
    <row r="52" spans="1:4" ht="15.6" customHeight="1">
      <c r="A52" s="553"/>
      <c r="B52" s="553"/>
      <c r="C52" s="624" t="s">
        <v>338</v>
      </c>
      <c r="D52" s="625">
        <v>3721700</v>
      </c>
    </row>
    <row r="53" spans="1:4" ht="49.9" customHeight="1">
      <c r="A53" s="195">
        <v>3719800</v>
      </c>
      <c r="B53" s="558">
        <v>9800</v>
      </c>
      <c r="C53" s="543" t="s">
        <v>549</v>
      </c>
      <c r="D53" s="539">
        <f>D54</f>
        <v>2580900</v>
      </c>
    </row>
    <row r="54" spans="1:4" ht="18.75">
      <c r="A54" s="185"/>
      <c r="B54" s="185"/>
      <c r="C54" s="196" t="s">
        <v>336</v>
      </c>
      <c r="D54" s="559">
        <v>2580900</v>
      </c>
    </row>
    <row r="55" spans="1:4">
      <c r="A55" s="185"/>
      <c r="B55" s="185"/>
      <c r="C55" s="185"/>
      <c r="D55" s="185"/>
    </row>
    <row r="56" spans="1:4" ht="18.75">
      <c r="A56" s="712" t="s">
        <v>538</v>
      </c>
      <c r="B56" s="713"/>
      <c r="C56" s="714"/>
      <c r="D56" s="715"/>
    </row>
    <row r="57" spans="1:4" ht="19.149999999999999" customHeight="1">
      <c r="A57" s="553">
        <v>3719770</v>
      </c>
      <c r="B57" s="553">
        <v>9770</v>
      </c>
      <c r="C57" s="575" t="s">
        <v>582</v>
      </c>
      <c r="D57" s="546">
        <f>D58+D59</f>
        <v>4720000</v>
      </c>
    </row>
    <row r="58" spans="1:4" ht="33.75" customHeight="1">
      <c r="A58" s="545"/>
      <c r="B58" s="545"/>
      <c r="C58" s="566" t="s">
        <v>583</v>
      </c>
      <c r="D58" s="559">
        <v>100000</v>
      </c>
    </row>
    <row r="59" spans="1:4" ht="33.75" customHeight="1">
      <c r="A59" s="545"/>
      <c r="B59" s="545"/>
      <c r="C59" s="631" t="s">
        <v>637</v>
      </c>
      <c r="D59" s="559">
        <v>4620000</v>
      </c>
    </row>
    <row r="60" spans="1:4" ht="56.25">
      <c r="A60" s="553">
        <v>3719800</v>
      </c>
      <c r="B60" s="553">
        <v>9800</v>
      </c>
      <c r="C60" s="543" t="s">
        <v>549</v>
      </c>
      <c r="D60" s="546">
        <f>D61</f>
        <v>10620300</v>
      </c>
    </row>
    <row r="61" spans="1:4" ht="18.75">
      <c r="A61" s="545"/>
      <c r="B61" s="545"/>
      <c r="C61" s="544" t="s">
        <v>336</v>
      </c>
      <c r="D61" s="559">
        <v>10620300</v>
      </c>
    </row>
    <row r="62" spans="1:4" ht="141" hidden="1" customHeight="1">
      <c r="A62" s="195">
        <v>3719820</v>
      </c>
      <c r="B62" s="196">
        <v>9820</v>
      </c>
      <c r="C62" s="543" t="s">
        <v>546</v>
      </c>
      <c r="D62" s="539">
        <v>0</v>
      </c>
    </row>
    <row r="63" spans="1:4" ht="18.75" hidden="1">
      <c r="A63" s="185"/>
      <c r="B63" s="185"/>
      <c r="C63" s="196" t="s">
        <v>336</v>
      </c>
      <c r="D63" s="185"/>
    </row>
    <row r="64" spans="1:4" ht="18.75">
      <c r="A64" s="195" t="s">
        <v>340</v>
      </c>
      <c r="B64" s="195"/>
      <c r="C64" s="183" t="s">
        <v>341</v>
      </c>
      <c r="D64" s="539">
        <f>D65+D66</f>
        <v>24642900</v>
      </c>
    </row>
    <row r="65" spans="1:4" ht="18.75">
      <c r="A65" s="196" t="s">
        <v>340</v>
      </c>
      <c r="B65" s="196"/>
      <c r="C65" s="194" t="s">
        <v>342</v>
      </c>
      <c r="D65" s="539">
        <f>D53+D51+D49</f>
        <v>9302600</v>
      </c>
    </row>
    <row r="66" spans="1:4" ht="18.75">
      <c r="A66" s="196" t="s">
        <v>340</v>
      </c>
      <c r="B66" s="196"/>
      <c r="C66" s="194" t="s">
        <v>343</v>
      </c>
      <c r="D66" s="539">
        <f>D62+D60+D57</f>
        <v>15340300</v>
      </c>
    </row>
    <row r="67" spans="1:4" hidden="1">
      <c r="A67" s="185"/>
      <c r="B67" s="185"/>
      <c r="C67" s="185"/>
      <c r="D67" s="185"/>
    </row>
    <row r="68" spans="1:4" hidden="1"/>
    <row r="69" spans="1:4" ht="18.75">
      <c r="B69" s="540" t="s">
        <v>518</v>
      </c>
      <c r="C69" s="540"/>
      <c r="D69" s="540" t="s">
        <v>552</v>
      </c>
    </row>
  </sheetData>
  <mergeCells count="37">
    <mergeCell ref="B33:C33"/>
    <mergeCell ref="A5:D5"/>
    <mergeCell ref="C8:D8"/>
    <mergeCell ref="B22:C22"/>
    <mergeCell ref="B17:C17"/>
    <mergeCell ref="B18:C18"/>
    <mergeCell ref="B24:C24"/>
    <mergeCell ref="B26:C26"/>
    <mergeCell ref="B25:C25"/>
    <mergeCell ref="B10:C10"/>
    <mergeCell ref="A4:D4"/>
    <mergeCell ref="B23:C23"/>
    <mergeCell ref="B11:C11"/>
    <mergeCell ref="B16:C16"/>
    <mergeCell ref="B19:C19"/>
    <mergeCell ref="B20:C20"/>
    <mergeCell ref="B21:C21"/>
    <mergeCell ref="A12:D12"/>
    <mergeCell ref="B13:C13"/>
    <mergeCell ref="B14:C14"/>
    <mergeCell ref="B15:C15"/>
    <mergeCell ref="A56:D56"/>
    <mergeCell ref="B27:C27"/>
    <mergeCell ref="B28:C28"/>
    <mergeCell ref="B34:C34"/>
    <mergeCell ref="B35:C35"/>
    <mergeCell ref="B36:C36"/>
    <mergeCell ref="B37:C37"/>
    <mergeCell ref="B38:C38"/>
    <mergeCell ref="B39:C39"/>
    <mergeCell ref="B40:C40"/>
    <mergeCell ref="A48:D48"/>
    <mergeCell ref="B42:D42"/>
    <mergeCell ref="B29:C29"/>
    <mergeCell ref="B30:C30"/>
    <mergeCell ref="A31:D31"/>
    <mergeCell ref="B32:C32"/>
  </mergeCells>
  <pageMargins left="0.70866141732283472" right="0.70866141732283472" top="0.35433070866141736" bottom="0.74803149606299213" header="0.31496062992125984" footer="0.31496062992125984"/>
  <pageSetup paperSize="9" scale="64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topLeftCell="A10" zoomScale="60" zoomScaleNormal="100" workbookViewId="0">
      <selection activeCell="E32" sqref="E32"/>
    </sheetView>
  </sheetViews>
  <sheetFormatPr defaultRowHeight="12.75"/>
  <cols>
    <col min="1" max="1" width="9.7109375" customWidth="1"/>
    <col min="2" max="2" width="71.42578125" customWidth="1"/>
    <col min="3" max="3" width="10.7109375" customWidth="1"/>
    <col min="4" max="4" width="10.85546875" customWidth="1"/>
    <col min="5" max="5" width="12" customWidth="1"/>
    <col min="6" max="6" width="9" customWidth="1"/>
    <col min="7" max="7" width="14.28515625" customWidth="1"/>
    <col min="8" max="8" width="14.7109375" customWidth="1"/>
    <col min="257" max="257" width="6.28515625" customWidth="1"/>
    <col min="258" max="258" width="32.28515625" customWidth="1"/>
    <col min="259" max="259" width="10.7109375" customWidth="1"/>
    <col min="260" max="260" width="9.42578125" customWidth="1"/>
    <col min="261" max="261" width="12" customWidth="1"/>
    <col min="262" max="262" width="10.42578125" customWidth="1"/>
    <col min="263" max="263" width="10.28515625" customWidth="1"/>
    <col min="264" max="264" width="10.140625" customWidth="1"/>
    <col min="513" max="513" width="6.28515625" customWidth="1"/>
    <col min="514" max="514" width="32.28515625" customWidth="1"/>
    <col min="515" max="515" width="10.7109375" customWidth="1"/>
    <col min="516" max="516" width="9.42578125" customWidth="1"/>
    <col min="517" max="517" width="12" customWidth="1"/>
    <col min="518" max="518" width="10.42578125" customWidth="1"/>
    <col min="519" max="519" width="10.28515625" customWidth="1"/>
    <col min="520" max="520" width="10.140625" customWidth="1"/>
    <col min="769" max="769" width="6.28515625" customWidth="1"/>
    <col min="770" max="770" width="32.28515625" customWidth="1"/>
    <col min="771" max="771" width="10.7109375" customWidth="1"/>
    <col min="772" max="772" width="9.42578125" customWidth="1"/>
    <col min="773" max="773" width="12" customWidth="1"/>
    <col min="774" max="774" width="10.42578125" customWidth="1"/>
    <col min="775" max="775" width="10.28515625" customWidth="1"/>
    <col min="776" max="776" width="10.140625" customWidth="1"/>
    <col min="1025" max="1025" width="6.28515625" customWidth="1"/>
    <col min="1026" max="1026" width="32.28515625" customWidth="1"/>
    <col min="1027" max="1027" width="10.7109375" customWidth="1"/>
    <col min="1028" max="1028" width="9.42578125" customWidth="1"/>
    <col min="1029" max="1029" width="12" customWidth="1"/>
    <col min="1030" max="1030" width="10.42578125" customWidth="1"/>
    <col min="1031" max="1031" width="10.28515625" customWidth="1"/>
    <col min="1032" max="1032" width="10.140625" customWidth="1"/>
    <col min="1281" max="1281" width="6.28515625" customWidth="1"/>
    <col min="1282" max="1282" width="32.28515625" customWidth="1"/>
    <col min="1283" max="1283" width="10.7109375" customWidth="1"/>
    <col min="1284" max="1284" width="9.42578125" customWidth="1"/>
    <col min="1285" max="1285" width="12" customWidth="1"/>
    <col min="1286" max="1286" width="10.42578125" customWidth="1"/>
    <col min="1287" max="1287" width="10.28515625" customWidth="1"/>
    <col min="1288" max="1288" width="10.140625" customWidth="1"/>
    <col min="1537" max="1537" width="6.28515625" customWidth="1"/>
    <col min="1538" max="1538" width="32.28515625" customWidth="1"/>
    <col min="1539" max="1539" width="10.7109375" customWidth="1"/>
    <col min="1540" max="1540" width="9.42578125" customWidth="1"/>
    <col min="1541" max="1541" width="12" customWidth="1"/>
    <col min="1542" max="1542" width="10.42578125" customWidth="1"/>
    <col min="1543" max="1543" width="10.28515625" customWidth="1"/>
    <col min="1544" max="1544" width="10.140625" customWidth="1"/>
    <col min="1793" max="1793" width="6.28515625" customWidth="1"/>
    <col min="1794" max="1794" width="32.28515625" customWidth="1"/>
    <col min="1795" max="1795" width="10.7109375" customWidth="1"/>
    <col min="1796" max="1796" width="9.42578125" customWidth="1"/>
    <col min="1797" max="1797" width="12" customWidth="1"/>
    <col min="1798" max="1798" width="10.42578125" customWidth="1"/>
    <col min="1799" max="1799" width="10.28515625" customWidth="1"/>
    <col min="1800" max="1800" width="10.140625" customWidth="1"/>
    <col min="2049" max="2049" width="6.28515625" customWidth="1"/>
    <col min="2050" max="2050" width="32.28515625" customWidth="1"/>
    <col min="2051" max="2051" width="10.7109375" customWidth="1"/>
    <col min="2052" max="2052" width="9.42578125" customWidth="1"/>
    <col min="2053" max="2053" width="12" customWidth="1"/>
    <col min="2054" max="2054" width="10.42578125" customWidth="1"/>
    <col min="2055" max="2055" width="10.28515625" customWidth="1"/>
    <col min="2056" max="2056" width="10.140625" customWidth="1"/>
    <col min="2305" max="2305" width="6.28515625" customWidth="1"/>
    <col min="2306" max="2306" width="32.28515625" customWidth="1"/>
    <col min="2307" max="2307" width="10.7109375" customWidth="1"/>
    <col min="2308" max="2308" width="9.42578125" customWidth="1"/>
    <col min="2309" max="2309" width="12" customWidth="1"/>
    <col min="2310" max="2310" width="10.42578125" customWidth="1"/>
    <col min="2311" max="2311" width="10.28515625" customWidth="1"/>
    <col min="2312" max="2312" width="10.140625" customWidth="1"/>
    <col min="2561" max="2561" width="6.28515625" customWidth="1"/>
    <col min="2562" max="2562" width="32.28515625" customWidth="1"/>
    <col min="2563" max="2563" width="10.7109375" customWidth="1"/>
    <col min="2564" max="2564" width="9.42578125" customWidth="1"/>
    <col min="2565" max="2565" width="12" customWidth="1"/>
    <col min="2566" max="2566" width="10.42578125" customWidth="1"/>
    <col min="2567" max="2567" width="10.28515625" customWidth="1"/>
    <col min="2568" max="2568" width="10.140625" customWidth="1"/>
    <col min="2817" max="2817" width="6.28515625" customWidth="1"/>
    <col min="2818" max="2818" width="32.28515625" customWidth="1"/>
    <col min="2819" max="2819" width="10.7109375" customWidth="1"/>
    <col min="2820" max="2820" width="9.42578125" customWidth="1"/>
    <col min="2821" max="2821" width="12" customWidth="1"/>
    <col min="2822" max="2822" width="10.42578125" customWidth="1"/>
    <col min="2823" max="2823" width="10.28515625" customWidth="1"/>
    <col min="2824" max="2824" width="10.140625" customWidth="1"/>
    <col min="3073" max="3073" width="6.28515625" customWidth="1"/>
    <col min="3074" max="3074" width="32.28515625" customWidth="1"/>
    <col min="3075" max="3075" width="10.7109375" customWidth="1"/>
    <col min="3076" max="3076" width="9.42578125" customWidth="1"/>
    <col min="3077" max="3077" width="12" customWidth="1"/>
    <col min="3078" max="3078" width="10.42578125" customWidth="1"/>
    <col min="3079" max="3079" width="10.28515625" customWidth="1"/>
    <col min="3080" max="3080" width="10.140625" customWidth="1"/>
    <col min="3329" max="3329" width="6.28515625" customWidth="1"/>
    <col min="3330" max="3330" width="32.28515625" customWidth="1"/>
    <col min="3331" max="3331" width="10.7109375" customWidth="1"/>
    <col min="3332" max="3332" width="9.42578125" customWidth="1"/>
    <col min="3333" max="3333" width="12" customWidth="1"/>
    <col min="3334" max="3334" width="10.42578125" customWidth="1"/>
    <col min="3335" max="3335" width="10.28515625" customWidth="1"/>
    <col min="3336" max="3336" width="10.140625" customWidth="1"/>
    <col min="3585" max="3585" width="6.28515625" customWidth="1"/>
    <col min="3586" max="3586" width="32.28515625" customWidth="1"/>
    <col min="3587" max="3587" width="10.7109375" customWidth="1"/>
    <col min="3588" max="3588" width="9.42578125" customWidth="1"/>
    <col min="3589" max="3589" width="12" customWidth="1"/>
    <col min="3590" max="3590" width="10.42578125" customWidth="1"/>
    <col min="3591" max="3591" width="10.28515625" customWidth="1"/>
    <col min="3592" max="3592" width="10.140625" customWidth="1"/>
    <col min="3841" max="3841" width="6.28515625" customWidth="1"/>
    <col min="3842" max="3842" width="32.28515625" customWidth="1"/>
    <col min="3843" max="3843" width="10.7109375" customWidth="1"/>
    <col min="3844" max="3844" width="9.42578125" customWidth="1"/>
    <col min="3845" max="3845" width="12" customWidth="1"/>
    <col min="3846" max="3846" width="10.42578125" customWidth="1"/>
    <col min="3847" max="3847" width="10.28515625" customWidth="1"/>
    <col min="3848" max="3848" width="10.140625" customWidth="1"/>
    <col min="4097" max="4097" width="6.28515625" customWidth="1"/>
    <col min="4098" max="4098" width="32.28515625" customWidth="1"/>
    <col min="4099" max="4099" width="10.7109375" customWidth="1"/>
    <col min="4100" max="4100" width="9.42578125" customWidth="1"/>
    <col min="4101" max="4101" width="12" customWidth="1"/>
    <col min="4102" max="4102" width="10.42578125" customWidth="1"/>
    <col min="4103" max="4103" width="10.28515625" customWidth="1"/>
    <col min="4104" max="4104" width="10.140625" customWidth="1"/>
    <col min="4353" max="4353" width="6.28515625" customWidth="1"/>
    <col min="4354" max="4354" width="32.28515625" customWidth="1"/>
    <col min="4355" max="4355" width="10.7109375" customWidth="1"/>
    <col min="4356" max="4356" width="9.42578125" customWidth="1"/>
    <col min="4357" max="4357" width="12" customWidth="1"/>
    <col min="4358" max="4358" width="10.42578125" customWidth="1"/>
    <col min="4359" max="4359" width="10.28515625" customWidth="1"/>
    <col min="4360" max="4360" width="10.140625" customWidth="1"/>
    <col min="4609" max="4609" width="6.28515625" customWidth="1"/>
    <col min="4610" max="4610" width="32.28515625" customWidth="1"/>
    <col min="4611" max="4611" width="10.7109375" customWidth="1"/>
    <col min="4612" max="4612" width="9.42578125" customWidth="1"/>
    <col min="4613" max="4613" width="12" customWidth="1"/>
    <col min="4614" max="4614" width="10.42578125" customWidth="1"/>
    <col min="4615" max="4615" width="10.28515625" customWidth="1"/>
    <col min="4616" max="4616" width="10.140625" customWidth="1"/>
    <col min="4865" max="4865" width="6.28515625" customWidth="1"/>
    <col min="4866" max="4866" width="32.28515625" customWidth="1"/>
    <col min="4867" max="4867" width="10.7109375" customWidth="1"/>
    <col min="4868" max="4868" width="9.42578125" customWidth="1"/>
    <col min="4869" max="4869" width="12" customWidth="1"/>
    <col min="4870" max="4870" width="10.42578125" customWidth="1"/>
    <col min="4871" max="4871" width="10.28515625" customWidth="1"/>
    <col min="4872" max="4872" width="10.140625" customWidth="1"/>
    <col min="5121" max="5121" width="6.28515625" customWidth="1"/>
    <col min="5122" max="5122" width="32.28515625" customWidth="1"/>
    <col min="5123" max="5123" width="10.7109375" customWidth="1"/>
    <col min="5124" max="5124" width="9.42578125" customWidth="1"/>
    <col min="5125" max="5125" width="12" customWidth="1"/>
    <col min="5126" max="5126" width="10.42578125" customWidth="1"/>
    <col min="5127" max="5127" width="10.28515625" customWidth="1"/>
    <col min="5128" max="5128" width="10.140625" customWidth="1"/>
    <col min="5377" max="5377" width="6.28515625" customWidth="1"/>
    <col min="5378" max="5378" width="32.28515625" customWidth="1"/>
    <col min="5379" max="5379" width="10.7109375" customWidth="1"/>
    <col min="5380" max="5380" width="9.42578125" customWidth="1"/>
    <col min="5381" max="5381" width="12" customWidth="1"/>
    <col min="5382" max="5382" width="10.42578125" customWidth="1"/>
    <col min="5383" max="5383" width="10.28515625" customWidth="1"/>
    <col min="5384" max="5384" width="10.140625" customWidth="1"/>
    <col min="5633" max="5633" width="6.28515625" customWidth="1"/>
    <col min="5634" max="5634" width="32.28515625" customWidth="1"/>
    <col min="5635" max="5635" width="10.7109375" customWidth="1"/>
    <col min="5636" max="5636" width="9.42578125" customWidth="1"/>
    <col min="5637" max="5637" width="12" customWidth="1"/>
    <col min="5638" max="5638" width="10.42578125" customWidth="1"/>
    <col min="5639" max="5639" width="10.28515625" customWidth="1"/>
    <col min="5640" max="5640" width="10.140625" customWidth="1"/>
    <col min="5889" max="5889" width="6.28515625" customWidth="1"/>
    <col min="5890" max="5890" width="32.28515625" customWidth="1"/>
    <col min="5891" max="5891" width="10.7109375" customWidth="1"/>
    <col min="5892" max="5892" width="9.42578125" customWidth="1"/>
    <col min="5893" max="5893" width="12" customWidth="1"/>
    <col min="5894" max="5894" width="10.42578125" customWidth="1"/>
    <col min="5895" max="5895" width="10.28515625" customWidth="1"/>
    <col min="5896" max="5896" width="10.140625" customWidth="1"/>
    <col min="6145" max="6145" width="6.28515625" customWidth="1"/>
    <col min="6146" max="6146" width="32.28515625" customWidth="1"/>
    <col min="6147" max="6147" width="10.7109375" customWidth="1"/>
    <col min="6148" max="6148" width="9.42578125" customWidth="1"/>
    <col min="6149" max="6149" width="12" customWidth="1"/>
    <col min="6150" max="6150" width="10.42578125" customWidth="1"/>
    <col min="6151" max="6151" width="10.28515625" customWidth="1"/>
    <col min="6152" max="6152" width="10.140625" customWidth="1"/>
    <col min="6401" max="6401" width="6.28515625" customWidth="1"/>
    <col min="6402" max="6402" width="32.28515625" customWidth="1"/>
    <col min="6403" max="6403" width="10.7109375" customWidth="1"/>
    <col min="6404" max="6404" width="9.42578125" customWidth="1"/>
    <col min="6405" max="6405" width="12" customWidth="1"/>
    <col min="6406" max="6406" width="10.42578125" customWidth="1"/>
    <col min="6407" max="6407" width="10.28515625" customWidth="1"/>
    <col min="6408" max="6408" width="10.140625" customWidth="1"/>
    <col min="6657" max="6657" width="6.28515625" customWidth="1"/>
    <col min="6658" max="6658" width="32.28515625" customWidth="1"/>
    <col min="6659" max="6659" width="10.7109375" customWidth="1"/>
    <col min="6660" max="6660" width="9.42578125" customWidth="1"/>
    <col min="6661" max="6661" width="12" customWidth="1"/>
    <col min="6662" max="6662" width="10.42578125" customWidth="1"/>
    <col min="6663" max="6663" width="10.28515625" customWidth="1"/>
    <col min="6664" max="6664" width="10.140625" customWidth="1"/>
    <col min="6913" max="6913" width="6.28515625" customWidth="1"/>
    <col min="6914" max="6914" width="32.28515625" customWidth="1"/>
    <col min="6915" max="6915" width="10.7109375" customWidth="1"/>
    <col min="6916" max="6916" width="9.42578125" customWidth="1"/>
    <col min="6917" max="6917" width="12" customWidth="1"/>
    <col min="6918" max="6918" width="10.42578125" customWidth="1"/>
    <col min="6919" max="6919" width="10.28515625" customWidth="1"/>
    <col min="6920" max="6920" width="10.140625" customWidth="1"/>
    <col min="7169" max="7169" width="6.28515625" customWidth="1"/>
    <col min="7170" max="7170" width="32.28515625" customWidth="1"/>
    <col min="7171" max="7171" width="10.7109375" customWidth="1"/>
    <col min="7172" max="7172" width="9.42578125" customWidth="1"/>
    <col min="7173" max="7173" width="12" customWidth="1"/>
    <col min="7174" max="7174" width="10.42578125" customWidth="1"/>
    <col min="7175" max="7175" width="10.28515625" customWidth="1"/>
    <col min="7176" max="7176" width="10.140625" customWidth="1"/>
    <col min="7425" max="7425" width="6.28515625" customWidth="1"/>
    <col min="7426" max="7426" width="32.28515625" customWidth="1"/>
    <col min="7427" max="7427" width="10.7109375" customWidth="1"/>
    <col min="7428" max="7428" width="9.42578125" customWidth="1"/>
    <col min="7429" max="7429" width="12" customWidth="1"/>
    <col min="7430" max="7430" width="10.42578125" customWidth="1"/>
    <col min="7431" max="7431" width="10.28515625" customWidth="1"/>
    <col min="7432" max="7432" width="10.140625" customWidth="1"/>
    <col min="7681" max="7681" width="6.28515625" customWidth="1"/>
    <col min="7682" max="7682" width="32.28515625" customWidth="1"/>
    <col min="7683" max="7683" width="10.7109375" customWidth="1"/>
    <col min="7684" max="7684" width="9.42578125" customWidth="1"/>
    <col min="7685" max="7685" width="12" customWidth="1"/>
    <col min="7686" max="7686" width="10.42578125" customWidth="1"/>
    <col min="7687" max="7687" width="10.28515625" customWidth="1"/>
    <col min="7688" max="7688" width="10.140625" customWidth="1"/>
    <col min="7937" max="7937" width="6.28515625" customWidth="1"/>
    <col min="7938" max="7938" width="32.28515625" customWidth="1"/>
    <col min="7939" max="7939" width="10.7109375" customWidth="1"/>
    <col min="7940" max="7940" width="9.42578125" customWidth="1"/>
    <col min="7941" max="7941" width="12" customWidth="1"/>
    <col min="7942" max="7942" width="10.42578125" customWidth="1"/>
    <col min="7943" max="7943" width="10.28515625" customWidth="1"/>
    <col min="7944" max="7944" width="10.140625" customWidth="1"/>
    <col min="8193" max="8193" width="6.28515625" customWidth="1"/>
    <col min="8194" max="8194" width="32.28515625" customWidth="1"/>
    <col min="8195" max="8195" width="10.7109375" customWidth="1"/>
    <col min="8196" max="8196" width="9.42578125" customWidth="1"/>
    <col min="8197" max="8197" width="12" customWidth="1"/>
    <col min="8198" max="8198" width="10.42578125" customWidth="1"/>
    <col min="8199" max="8199" width="10.28515625" customWidth="1"/>
    <col min="8200" max="8200" width="10.140625" customWidth="1"/>
    <col min="8449" max="8449" width="6.28515625" customWidth="1"/>
    <col min="8450" max="8450" width="32.28515625" customWidth="1"/>
    <col min="8451" max="8451" width="10.7109375" customWidth="1"/>
    <col min="8452" max="8452" width="9.42578125" customWidth="1"/>
    <col min="8453" max="8453" width="12" customWidth="1"/>
    <col min="8454" max="8454" width="10.42578125" customWidth="1"/>
    <col min="8455" max="8455" width="10.28515625" customWidth="1"/>
    <col min="8456" max="8456" width="10.140625" customWidth="1"/>
    <col min="8705" max="8705" width="6.28515625" customWidth="1"/>
    <col min="8706" max="8706" width="32.28515625" customWidth="1"/>
    <col min="8707" max="8707" width="10.7109375" customWidth="1"/>
    <col min="8708" max="8708" width="9.42578125" customWidth="1"/>
    <col min="8709" max="8709" width="12" customWidth="1"/>
    <col min="8710" max="8710" width="10.42578125" customWidth="1"/>
    <col min="8711" max="8711" width="10.28515625" customWidth="1"/>
    <col min="8712" max="8712" width="10.140625" customWidth="1"/>
    <col min="8961" max="8961" width="6.28515625" customWidth="1"/>
    <col min="8962" max="8962" width="32.28515625" customWidth="1"/>
    <col min="8963" max="8963" width="10.7109375" customWidth="1"/>
    <col min="8964" max="8964" width="9.42578125" customWidth="1"/>
    <col min="8965" max="8965" width="12" customWidth="1"/>
    <col min="8966" max="8966" width="10.42578125" customWidth="1"/>
    <col min="8967" max="8967" width="10.28515625" customWidth="1"/>
    <col min="8968" max="8968" width="10.140625" customWidth="1"/>
    <col min="9217" max="9217" width="6.28515625" customWidth="1"/>
    <col min="9218" max="9218" width="32.28515625" customWidth="1"/>
    <col min="9219" max="9219" width="10.7109375" customWidth="1"/>
    <col min="9220" max="9220" width="9.42578125" customWidth="1"/>
    <col min="9221" max="9221" width="12" customWidth="1"/>
    <col min="9222" max="9222" width="10.42578125" customWidth="1"/>
    <col min="9223" max="9223" width="10.28515625" customWidth="1"/>
    <col min="9224" max="9224" width="10.140625" customWidth="1"/>
    <col min="9473" max="9473" width="6.28515625" customWidth="1"/>
    <col min="9474" max="9474" width="32.28515625" customWidth="1"/>
    <col min="9475" max="9475" width="10.7109375" customWidth="1"/>
    <col min="9476" max="9476" width="9.42578125" customWidth="1"/>
    <col min="9477" max="9477" width="12" customWidth="1"/>
    <col min="9478" max="9478" width="10.42578125" customWidth="1"/>
    <col min="9479" max="9479" width="10.28515625" customWidth="1"/>
    <col min="9480" max="9480" width="10.140625" customWidth="1"/>
    <col min="9729" max="9729" width="6.28515625" customWidth="1"/>
    <col min="9730" max="9730" width="32.28515625" customWidth="1"/>
    <col min="9731" max="9731" width="10.7109375" customWidth="1"/>
    <col min="9732" max="9732" width="9.42578125" customWidth="1"/>
    <col min="9733" max="9733" width="12" customWidth="1"/>
    <col min="9734" max="9734" width="10.42578125" customWidth="1"/>
    <col min="9735" max="9735" width="10.28515625" customWidth="1"/>
    <col min="9736" max="9736" width="10.140625" customWidth="1"/>
    <col min="9985" max="9985" width="6.28515625" customWidth="1"/>
    <col min="9986" max="9986" width="32.28515625" customWidth="1"/>
    <col min="9987" max="9987" width="10.7109375" customWidth="1"/>
    <col min="9988" max="9988" width="9.42578125" customWidth="1"/>
    <col min="9989" max="9989" width="12" customWidth="1"/>
    <col min="9990" max="9990" width="10.42578125" customWidth="1"/>
    <col min="9991" max="9991" width="10.28515625" customWidth="1"/>
    <col min="9992" max="9992" width="10.140625" customWidth="1"/>
    <col min="10241" max="10241" width="6.28515625" customWidth="1"/>
    <col min="10242" max="10242" width="32.28515625" customWidth="1"/>
    <col min="10243" max="10243" width="10.7109375" customWidth="1"/>
    <col min="10244" max="10244" width="9.42578125" customWidth="1"/>
    <col min="10245" max="10245" width="12" customWidth="1"/>
    <col min="10246" max="10246" width="10.42578125" customWidth="1"/>
    <col min="10247" max="10247" width="10.28515625" customWidth="1"/>
    <col min="10248" max="10248" width="10.140625" customWidth="1"/>
    <col min="10497" max="10497" width="6.28515625" customWidth="1"/>
    <col min="10498" max="10498" width="32.28515625" customWidth="1"/>
    <col min="10499" max="10499" width="10.7109375" customWidth="1"/>
    <col min="10500" max="10500" width="9.42578125" customWidth="1"/>
    <col min="10501" max="10501" width="12" customWidth="1"/>
    <col min="10502" max="10502" width="10.42578125" customWidth="1"/>
    <col min="10503" max="10503" width="10.28515625" customWidth="1"/>
    <col min="10504" max="10504" width="10.140625" customWidth="1"/>
    <col min="10753" max="10753" width="6.28515625" customWidth="1"/>
    <col min="10754" max="10754" width="32.28515625" customWidth="1"/>
    <col min="10755" max="10755" width="10.7109375" customWidth="1"/>
    <col min="10756" max="10756" width="9.42578125" customWidth="1"/>
    <col min="10757" max="10757" width="12" customWidth="1"/>
    <col min="10758" max="10758" width="10.42578125" customWidth="1"/>
    <col min="10759" max="10759" width="10.28515625" customWidth="1"/>
    <col min="10760" max="10760" width="10.140625" customWidth="1"/>
    <col min="11009" max="11009" width="6.28515625" customWidth="1"/>
    <col min="11010" max="11010" width="32.28515625" customWidth="1"/>
    <col min="11011" max="11011" width="10.7109375" customWidth="1"/>
    <col min="11012" max="11012" width="9.42578125" customWidth="1"/>
    <col min="11013" max="11013" width="12" customWidth="1"/>
    <col min="11014" max="11014" width="10.42578125" customWidth="1"/>
    <col min="11015" max="11015" width="10.28515625" customWidth="1"/>
    <col min="11016" max="11016" width="10.140625" customWidth="1"/>
    <col min="11265" max="11265" width="6.28515625" customWidth="1"/>
    <col min="11266" max="11266" width="32.28515625" customWidth="1"/>
    <col min="11267" max="11267" width="10.7109375" customWidth="1"/>
    <col min="11268" max="11268" width="9.42578125" customWidth="1"/>
    <col min="11269" max="11269" width="12" customWidth="1"/>
    <col min="11270" max="11270" width="10.42578125" customWidth="1"/>
    <col min="11271" max="11271" width="10.28515625" customWidth="1"/>
    <col min="11272" max="11272" width="10.140625" customWidth="1"/>
    <col min="11521" max="11521" width="6.28515625" customWidth="1"/>
    <col min="11522" max="11522" width="32.28515625" customWidth="1"/>
    <col min="11523" max="11523" width="10.7109375" customWidth="1"/>
    <col min="11524" max="11524" width="9.42578125" customWidth="1"/>
    <col min="11525" max="11525" width="12" customWidth="1"/>
    <col min="11526" max="11526" width="10.42578125" customWidth="1"/>
    <col min="11527" max="11527" width="10.28515625" customWidth="1"/>
    <col min="11528" max="11528" width="10.140625" customWidth="1"/>
    <col min="11777" max="11777" width="6.28515625" customWidth="1"/>
    <col min="11778" max="11778" width="32.28515625" customWidth="1"/>
    <col min="11779" max="11779" width="10.7109375" customWidth="1"/>
    <col min="11780" max="11780" width="9.42578125" customWidth="1"/>
    <col min="11781" max="11781" width="12" customWidth="1"/>
    <col min="11782" max="11782" width="10.42578125" customWidth="1"/>
    <col min="11783" max="11783" width="10.28515625" customWidth="1"/>
    <col min="11784" max="11784" width="10.140625" customWidth="1"/>
    <col min="12033" max="12033" width="6.28515625" customWidth="1"/>
    <col min="12034" max="12034" width="32.28515625" customWidth="1"/>
    <col min="12035" max="12035" width="10.7109375" customWidth="1"/>
    <col min="12036" max="12036" width="9.42578125" customWidth="1"/>
    <col min="12037" max="12037" width="12" customWidth="1"/>
    <col min="12038" max="12038" width="10.42578125" customWidth="1"/>
    <col min="12039" max="12039" width="10.28515625" customWidth="1"/>
    <col min="12040" max="12040" width="10.140625" customWidth="1"/>
    <col min="12289" max="12289" width="6.28515625" customWidth="1"/>
    <col min="12290" max="12290" width="32.28515625" customWidth="1"/>
    <col min="12291" max="12291" width="10.7109375" customWidth="1"/>
    <col min="12292" max="12292" width="9.42578125" customWidth="1"/>
    <col min="12293" max="12293" width="12" customWidth="1"/>
    <col min="12294" max="12294" width="10.42578125" customWidth="1"/>
    <col min="12295" max="12295" width="10.28515625" customWidth="1"/>
    <col min="12296" max="12296" width="10.140625" customWidth="1"/>
    <col min="12545" max="12545" width="6.28515625" customWidth="1"/>
    <col min="12546" max="12546" width="32.28515625" customWidth="1"/>
    <col min="12547" max="12547" width="10.7109375" customWidth="1"/>
    <col min="12548" max="12548" width="9.42578125" customWidth="1"/>
    <col min="12549" max="12549" width="12" customWidth="1"/>
    <col min="12550" max="12550" width="10.42578125" customWidth="1"/>
    <col min="12551" max="12551" width="10.28515625" customWidth="1"/>
    <col min="12552" max="12552" width="10.140625" customWidth="1"/>
    <col min="12801" max="12801" width="6.28515625" customWidth="1"/>
    <col min="12802" max="12802" width="32.28515625" customWidth="1"/>
    <col min="12803" max="12803" width="10.7109375" customWidth="1"/>
    <col min="12804" max="12804" width="9.42578125" customWidth="1"/>
    <col min="12805" max="12805" width="12" customWidth="1"/>
    <col min="12806" max="12806" width="10.42578125" customWidth="1"/>
    <col min="12807" max="12807" width="10.28515625" customWidth="1"/>
    <col min="12808" max="12808" width="10.140625" customWidth="1"/>
    <col min="13057" max="13057" width="6.28515625" customWidth="1"/>
    <col min="13058" max="13058" width="32.28515625" customWidth="1"/>
    <col min="13059" max="13059" width="10.7109375" customWidth="1"/>
    <col min="13060" max="13060" width="9.42578125" customWidth="1"/>
    <col min="13061" max="13061" width="12" customWidth="1"/>
    <col min="13062" max="13062" width="10.42578125" customWidth="1"/>
    <col min="13063" max="13063" width="10.28515625" customWidth="1"/>
    <col min="13064" max="13064" width="10.140625" customWidth="1"/>
    <col min="13313" max="13313" width="6.28515625" customWidth="1"/>
    <col min="13314" max="13314" width="32.28515625" customWidth="1"/>
    <col min="13315" max="13315" width="10.7109375" customWidth="1"/>
    <col min="13316" max="13316" width="9.42578125" customWidth="1"/>
    <col min="13317" max="13317" width="12" customWidth="1"/>
    <col min="13318" max="13318" width="10.42578125" customWidth="1"/>
    <col min="13319" max="13319" width="10.28515625" customWidth="1"/>
    <col min="13320" max="13320" width="10.140625" customWidth="1"/>
    <col min="13569" max="13569" width="6.28515625" customWidth="1"/>
    <col min="13570" max="13570" width="32.28515625" customWidth="1"/>
    <col min="13571" max="13571" width="10.7109375" customWidth="1"/>
    <col min="13572" max="13572" width="9.42578125" customWidth="1"/>
    <col min="13573" max="13573" width="12" customWidth="1"/>
    <col min="13574" max="13574" width="10.42578125" customWidth="1"/>
    <col min="13575" max="13575" width="10.28515625" customWidth="1"/>
    <col min="13576" max="13576" width="10.140625" customWidth="1"/>
    <col min="13825" max="13825" width="6.28515625" customWidth="1"/>
    <col min="13826" max="13826" width="32.28515625" customWidth="1"/>
    <col min="13827" max="13827" width="10.7109375" customWidth="1"/>
    <col min="13828" max="13828" width="9.42578125" customWidth="1"/>
    <col min="13829" max="13829" width="12" customWidth="1"/>
    <col min="13830" max="13830" width="10.42578125" customWidth="1"/>
    <col min="13831" max="13831" width="10.28515625" customWidth="1"/>
    <col min="13832" max="13832" width="10.140625" customWidth="1"/>
    <col min="14081" max="14081" width="6.28515625" customWidth="1"/>
    <col min="14082" max="14082" width="32.28515625" customWidth="1"/>
    <col min="14083" max="14083" width="10.7109375" customWidth="1"/>
    <col min="14084" max="14084" width="9.42578125" customWidth="1"/>
    <col min="14085" max="14085" width="12" customWidth="1"/>
    <col min="14086" max="14086" width="10.42578125" customWidth="1"/>
    <col min="14087" max="14087" width="10.28515625" customWidth="1"/>
    <col min="14088" max="14088" width="10.140625" customWidth="1"/>
    <col min="14337" max="14337" width="6.28515625" customWidth="1"/>
    <col min="14338" max="14338" width="32.28515625" customWidth="1"/>
    <col min="14339" max="14339" width="10.7109375" customWidth="1"/>
    <col min="14340" max="14340" width="9.42578125" customWidth="1"/>
    <col min="14341" max="14341" width="12" customWidth="1"/>
    <col min="14342" max="14342" width="10.42578125" customWidth="1"/>
    <col min="14343" max="14343" width="10.28515625" customWidth="1"/>
    <col min="14344" max="14344" width="10.140625" customWidth="1"/>
    <col min="14593" max="14593" width="6.28515625" customWidth="1"/>
    <col min="14594" max="14594" width="32.28515625" customWidth="1"/>
    <col min="14595" max="14595" width="10.7109375" customWidth="1"/>
    <col min="14596" max="14596" width="9.42578125" customWidth="1"/>
    <col min="14597" max="14597" width="12" customWidth="1"/>
    <col min="14598" max="14598" width="10.42578125" customWidth="1"/>
    <col min="14599" max="14599" width="10.28515625" customWidth="1"/>
    <col min="14600" max="14600" width="10.140625" customWidth="1"/>
    <col min="14849" max="14849" width="6.28515625" customWidth="1"/>
    <col min="14850" max="14850" width="32.28515625" customWidth="1"/>
    <col min="14851" max="14851" width="10.7109375" customWidth="1"/>
    <col min="14852" max="14852" width="9.42578125" customWidth="1"/>
    <col min="14853" max="14853" width="12" customWidth="1"/>
    <col min="14854" max="14854" width="10.42578125" customWidth="1"/>
    <col min="14855" max="14855" width="10.28515625" customWidth="1"/>
    <col min="14856" max="14856" width="10.140625" customWidth="1"/>
    <col min="15105" max="15105" width="6.28515625" customWidth="1"/>
    <col min="15106" max="15106" width="32.28515625" customWidth="1"/>
    <col min="15107" max="15107" width="10.7109375" customWidth="1"/>
    <col min="15108" max="15108" width="9.42578125" customWidth="1"/>
    <col min="15109" max="15109" width="12" customWidth="1"/>
    <col min="15110" max="15110" width="10.42578125" customWidth="1"/>
    <col min="15111" max="15111" width="10.28515625" customWidth="1"/>
    <col min="15112" max="15112" width="10.140625" customWidth="1"/>
    <col min="15361" max="15361" width="6.28515625" customWidth="1"/>
    <col min="15362" max="15362" width="32.28515625" customWidth="1"/>
    <col min="15363" max="15363" width="10.7109375" customWidth="1"/>
    <col min="15364" max="15364" width="9.42578125" customWidth="1"/>
    <col min="15365" max="15365" width="12" customWidth="1"/>
    <col min="15366" max="15366" width="10.42578125" customWidth="1"/>
    <col min="15367" max="15367" width="10.28515625" customWidth="1"/>
    <col min="15368" max="15368" width="10.140625" customWidth="1"/>
    <col min="15617" max="15617" width="6.28515625" customWidth="1"/>
    <col min="15618" max="15618" width="32.28515625" customWidth="1"/>
    <col min="15619" max="15619" width="10.7109375" customWidth="1"/>
    <col min="15620" max="15620" width="9.42578125" customWidth="1"/>
    <col min="15621" max="15621" width="12" customWidth="1"/>
    <col min="15622" max="15622" width="10.42578125" customWidth="1"/>
    <col min="15623" max="15623" width="10.28515625" customWidth="1"/>
    <col min="15624" max="15624" width="10.140625" customWidth="1"/>
    <col min="15873" max="15873" width="6.28515625" customWidth="1"/>
    <col min="15874" max="15874" width="32.28515625" customWidth="1"/>
    <col min="15875" max="15875" width="10.7109375" customWidth="1"/>
    <col min="15876" max="15876" width="9.42578125" customWidth="1"/>
    <col min="15877" max="15877" width="12" customWidth="1"/>
    <col min="15878" max="15878" width="10.42578125" customWidth="1"/>
    <col min="15879" max="15879" width="10.28515625" customWidth="1"/>
    <col min="15880" max="15880" width="10.140625" customWidth="1"/>
    <col min="16129" max="16129" width="6.28515625" customWidth="1"/>
    <col min="16130" max="16130" width="32.28515625" customWidth="1"/>
    <col min="16131" max="16131" width="10.7109375" customWidth="1"/>
    <col min="16132" max="16132" width="9.42578125" customWidth="1"/>
    <col min="16133" max="16133" width="12" customWidth="1"/>
    <col min="16134" max="16134" width="10.42578125" customWidth="1"/>
    <col min="16135" max="16135" width="10.28515625" customWidth="1"/>
    <col min="16136" max="16136" width="10.140625" customWidth="1"/>
  </cols>
  <sheetData>
    <row r="1" spans="2:8" ht="16.5" hidden="1">
      <c r="E1" s="777"/>
      <c r="F1" s="777"/>
      <c r="G1" s="777"/>
      <c r="H1" s="777"/>
    </row>
    <row r="2" spans="2:8" ht="16.5" hidden="1">
      <c r="E2" s="778"/>
      <c r="F2" s="778"/>
      <c r="G2" s="778"/>
      <c r="H2" s="778"/>
    </row>
    <row r="3" spans="2:8" ht="16.5" hidden="1">
      <c r="E3" s="778"/>
      <c r="F3" s="778"/>
      <c r="G3" s="778"/>
      <c r="H3" s="778"/>
    </row>
    <row r="4" spans="2:8" ht="16.5" hidden="1">
      <c r="E4" s="778"/>
      <c r="F4" s="778"/>
      <c r="G4" s="778"/>
      <c r="H4" s="778"/>
    </row>
    <row r="5" spans="2:8" hidden="1">
      <c r="G5" s="779"/>
      <c r="H5" s="779"/>
    </row>
    <row r="6" spans="2:8" hidden="1"/>
    <row r="7" spans="2:8" hidden="1"/>
    <row r="8" spans="2:8" hidden="1"/>
    <row r="9" spans="2:8" hidden="1"/>
    <row r="10" spans="2:8">
      <c r="D10" s="283"/>
      <c r="E10" s="763" t="s">
        <v>620</v>
      </c>
      <c r="F10" s="763"/>
      <c r="G10" s="763"/>
      <c r="H10" s="763"/>
    </row>
    <row r="11" spans="2:8">
      <c r="D11" s="763" t="s">
        <v>523</v>
      </c>
      <c r="E11" s="763"/>
      <c r="F11" s="763"/>
      <c r="G11" s="763"/>
      <c r="H11" s="763"/>
    </row>
    <row r="12" spans="2:8">
      <c r="D12" s="413"/>
      <c r="E12" s="413"/>
      <c r="F12" s="763" t="s">
        <v>655</v>
      </c>
      <c r="G12" s="765"/>
      <c r="H12" s="413"/>
    </row>
    <row r="13" spans="2:8">
      <c r="D13" s="413"/>
      <c r="E13" s="413"/>
      <c r="F13" s="413"/>
      <c r="G13" s="413"/>
      <c r="H13" s="413"/>
    </row>
    <row r="14" spans="2:8" ht="18" customHeight="1">
      <c r="B14" s="691" t="s">
        <v>457</v>
      </c>
      <c r="C14" s="691"/>
      <c r="D14" s="691"/>
      <c r="E14" s="691"/>
      <c r="F14" s="691"/>
      <c r="G14" s="691"/>
      <c r="H14" s="691"/>
    </row>
    <row r="15" spans="2:8" ht="0.6" customHeight="1">
      <c r="B15" s="764" t="s">
        <v>386</v>
      </c>
      <c r="C15" s="753"/>
      <c r="D15" s="753"/>
      <c r="E15" s="753"/>
      <c r="F15" s="753"/>
      <c r="G15" s="753"/>
      <c r="H15" s="753"/>
    </row>
    <row r="16" spans="2:8" ht="0.6" customHeight="1">
      <c r="B16" s="764"/>
      <c r="C16" s="753"/>
      <c r="D16" s="753"/>
      <c r="E16" s="753"/>
      <c r="F16" s="753"/>
      <c r="G16" s="753"/>
      <c r="H16" s="753"/>
    </row>
    <row r="17" spans="1:8" ht="16.5" customHeight="1">
      <c r="B17" s="753"/>
      <c r="C17" s="753"/>
      <c r="D17" s="753"/>
      <c r="E17" s="753"/>
      <c r="F17" s="753"/>
      <c r="G17" s="753"/>
      <c r="H17" s="753"/>
    </row>
    <row r="18" spans="1:8" ht="13.15" customHeight="1">
      <c r="B18" s="753"/>
      <c r="C18" s="753"/>
      <c r="D18" s="753"/>
      <c r="E18" s="753"/>
      <c r="F18" s="753"/>
      <c r="G18" s="753"/>
      <c r="H18" s="753"/>
    </row>
    <row r="19" spans="1:8" hidden="1">
      <c r="B19" s="105"/>
      <c r="C19" s="105"/>
      <c r="D19" s="105"/>
      <c r="E19" s="105"/>
      <c r="F19" s="105"/>
      <c r="G19" s="105"/>
      <c r="H19" s="105"/>
    </row>
    <row r="20" spans="1:8">
      <c r="B20" s="311">
        <v>13557000000</v>
      </c>
      <c r="C20" s="105"/>
      <c r="D20" s="105"/>
      <c r="E20" s="105"/>
      <c r="F20" s="105"/>
      <c r="G20" s="105"/>
      <c r="H20" s="105"/>
    </row>
    <row r="21" spans="1:8" ht="13.5" thickBot="1">
      <c r="B21" s="312" t="s">
        <v>194</v>
      </c>
      <c r="C21" s="105"/>
      <c r="D21" s="105"/>
      <c r="E21" s="105"/>
      <c r="F21" s="105"/>
      <c r="G21" s="105"/>
      <c r="H21" s="105"/>
    </row>
    <row r="22" spans="1:8" ht="0.6" customHeight="1" thickBot="1"/>
    <row r="23" spans="1:8" ht="13.5" hidden="1" thickBot="1"/>
    <row r="24" spans="1:8">
      <c r="A24" s="766" t="s">
        <v>385</v>
      </c>
      <c r="B24" s="769" t="s">
        <v>367</v>
      </c>
      <c r="C24" s="288" t="s">
        <v>368</v>
      </c>
      <c r="D24" s="288" t="s">
        <v>369</v>
      </c>
      <c r="E24" s="288" t="s">
        <v>370</v>
      </c>
      <c r="F24" s="289" t="s">
        <v>371</v>
      </c>
      <c r="G24" s="288" t="s">
        <v>372</v>
      </c>
      <c r="H24" s="290" t="s">
        <v>372</v>
      </c>
    </row>
    <row r="25" spans="1:8" ht="13.5" thickBot="1">
      <c r="A25" s="767"/>
      <c r="B25" s="770"/>
      <c r="C25" s="291" t="s">
        <v>373</v>
      </c>
      <c r="D25" s="291" t="s">
        <v>374</v>
      </c>
      <c r="E25" s="291" t="s">
        <v>373</v>
      </c>
      <c r="F25" s="292"/>
      <c r="G25" s="291" t="s">
        <v>375</v>
      </c>
      <c r="H25" s="293" t="s">
        <v>375</v>
      </c>
    </row>
    <row r="26" spans="1:8" ht="13.5" thickBot="1">
      <c r="A26" s="767"/>
      <c r="B26" s="771"/>
      <c r="C26" s="313">
        <v>2271</v>
      </c>
      <c r="D26" s="319">
        <v>2272</v>
      </c>
      <c r="E26" s="314">
        <v>2273</v>
      </c>
      <c r="F26" s="319">
        <v>2274</v>
      </c>
      <c r="G26" s="314">
        <v>2275</v>
      </c>
      <c r="H26" s="320">
        <v>2275</v>
      </c>
    </row>
    <row r="27" spans="1:8" ht="13.5" thickBot="1">
      <c r="A27" s="767"/>
      <c r="B27" s="771"/>
      <c r="C27" s="315" t="s">
        <v>376</v>
      </c>
      <c r="D27" s="316" t="s">
        <v>377</v>
      </c>
      <c r="E27" s="317" t="s">
        <v>378</v>
      </c>
      <c r="F27" s="316" t="s">
        <v>379</v>
      </c>
      <c r="G27" s="317" t="s">
        <v>380</v>
      </c>
      <c r="H27" s="318" t="s">
        <v>379</v>
      </c>
    </row>
    <row r="28" spans="1:8" ht="1.1499999999999999" customHeight="1" thickBot="1">
      <c r="A28" s="768"/>
      <c r="B28" s="772"/>
      <c r="C28" s="294"/>
      <c r="D28" s="294"/>
      <c r="E28" s="294"/>
      <c r="F28" s="294"/>
      <c r="G28" s="294"/>
      <c r="H28" s="295"/>
    </row>
    <row r="29" spans="1:8" ht="18.600000000000001" customHeight="1" thickBot="1">
      <c r="A29" s="335" t="s">
        <v>289</v>
      </c>
      <c r="B29" s="336" t="s">
        <v>381</v>
      </c>
      <c r="C29" s="337">
        <f t="shared" ref="C29:H29" si="0">SUM(C30:C36)</f>
        <v>1829.5</v>
      </c>
      <c r="D29" s="337">
        <f t="shared" si="0"/>
        <v>18032</v>
      </c>
      <c r="E29" s="337">
        <f t="shared" si="0"/>
        <v>644222</v>
      </c>
      <c r="F29" s="337">
        <f t="shared" si="0"/>
        <v>128785</v>
      </c>
      <c r="G29" s="337">
        <f t="shared" si="0"/>
        <v>0</v>
      </c>
      <c r="H29" s="338">
        <f t="shared" si="0"/>
        <v>15</v>
      </c>
    </row>
    <row r="30" spans="1:8" ht="52.9" customHeight="1">
      <c r="A30" s="285" t="s">
        <v>20</v>
      </c>
      <c r="B30" s="334" t="s">
        <v>387</v>
      </c>
      <c r="C30" s="297">
        <v>141</v>
      </c>
      <c r="D30" s="297">
        <v>700</v>
      </c>
      <c r="E30" s="297">
        <v>58300</v>
      </c>
      <c r="F30" s="297">
        <v>52300</v>
      </c>
      <c r="G30" s="297"/>
      <c r="H30" s="298">
        <v>0</v>
      </c>
    </row>
    <row r="31" spans="1:8" ht="13.9" customHeight="1">
      <c r="A31" s="286" t="s">
        <v>24</v>
      </c>
      <c r="B31" s="73" t="s">
        <v>26</v>
      </c>
      <c r="C31" s="299">
        <v>1434.14</v>
      </c>
      <c r="D31" s="299">
        <v>12479</v>
      </c>
      <c r="E31" s="299">
        <v>388100</v>
      </c>
      <c r="F31" s="299"/>
      <c r="G31" s="300"/>
      <c r="H31" s="301"/>
    </row>
    <row r="32" spans="1:8" ht="15.75">
      <c r="A32" s="286" t="s">
        <v>28</v>
      </c>
      <c r="B32" s="73" t="s">
        <v>30</v>
      </c>
      <c r="C32" s="299"/>
      <c r="D32" s="299">
        <v>30</v>
      </c>
      <c r="E32" s="299">
        <v>4000</v>
      </c>
      <c r="F32" s="299">
        <v>2200</v>
      </c>
      <c r="G32" s="300"/>
      <c r="H32" s="302"/>
    </row>
    <row r="33" spans="1:9" ht="31.15" customHeight="1">
      <c r="A33" s="286" t="s">
        <v>32</v>
      </c>
      <c r="B33" s="73" t="s">
        <v>34</v>
      </c>
      <c r="C33" s="299"/>
      <c r="D33" s="299"/>
      <c r="E33" s="299">
        <v>6825</v>
      </c>
      <c r="F33" s="299">
        <v>18670</v>
      </c>
      <c r="G33" s="300"/>
      <c r="H33" s="301"/>
    </row>
    <row r="34" spans="1:9" ht="32.450000000000003" customHeight="1">
      <c r="A34" s="286" t="s">
        <v>36</v>
      </c>
      <c r="B34" s="73" t="s">
        <v>38</v>
      </c>
      <c r="C34" s="299">
        <v>230.86</v>
      </c>
      <c r="D34" s="299">
        <v>763</v>
      </c>
      <c r="E34" s="299">
        <v>27697</v>
      </c>
      <c r="F34" s="299">
        <v>19615</v>
      </c>
      <c r="G34" s="300"/>
      <c r="H34" s="302"/>
    </row>
    <row r="35" spans="1:9" ht="28.9" customHeight="1">
      <c r="A35" s="286" t="s">
        <v>58</v>
      </c>
      <c r="B35" s="73" t="s">
        <v>60</v>
      </c>
      <c r="C35" s="299">
        <v>23.5</v>
      </c>
      <c r="D35" s="299">
        <v>4060</v>
      </c>
      <c r="E35" s="299">
        <v>156400</v>
      </c>
      <c r="F35" s="303">
        <v>36000</v>
      </c>
      <c r="G35" s="304"/>
      <c r="H35" s="305"/>
    </row>
    <row r="36" spans="1:9" ht="16.149999999999999" customHeight="1" thickBot="1">
      <c r="A36" s="286" t="s">
        <v>103</v>
      </c>
      <c r="B36" s="73" t="s">
        <v>104</v>
      </c>
      <c r="C36" s="299"/>
      <c r="D36" s="299"/>
      <c r="E36" s="299">
        <v>2900</v>
      </c>
      <c r="F36" s="303"/>
      <c r="G36" s="304"/>
      <c r="H36" s="305">
        <v>15</v>
      </c>
      <c r="I36" s="170"/>
    </row>
    <row r="37" spans="1:9" ht="16.5" hidden="1" thickBot="1">
      <c r="A37" s="324"/>
      <c r="B37" s="339"/>
      <c r="C37" s="325"/>
      <c r="D37" s="325"/>
      <c r="E37" s="325"/>
      <c r="F37" s="325"/>
      <c r="G37" s="326"/>
      <c r="H37" s="327"/>
      <c r="I37" s="170"/>
    </row>
    <row r="38" spans="1:9">
      <c r="A38" s="773" t="s">
        <v>290</v>
      </c>
      <c r="B38" s="775" t="s">
        <v>382</v>
      </c>
      <c r="C38" s="759">
        <f t="shared" ref="C38:H38" si="1">SUM(C40:C48)</f>
        <v>4576.8999999999996</v>
      </c>
      <c r="D38" s="759">
        <f t="shared" si="1"/>
        <v>18385</v>
      </c>
      <c r="E38" s="759">
        <f t="shared" si="1"/>
        <v>1356000</v>
      </c>
      <c r="F38" s="759">
        <f t="shared" si="1"/>
        <v>422300</v>
      </c>
      <c r="G38" s="759">
        <f t="shared" si="1"/>
        <v>0</v>
      </c>
      <c r="H38" s="761">
        <f t="shared" si="1"/>
        <v>0</v>
      </c>
    </row>
    <row r="39" spans="1:9" ht="4.1500000000000004" customHeight="1" thickBot="1">
      <c r="A39" s="774"/>
      <c r="B39" s="776"/>
      <c r="C39" s="760"/>
      <c r="D39" s="760"/>
      <c r="E39" s="760"/>
      <c r="F39" s="760"/>
      <c r="G39" s="760"/>
      <c r="H39" s="762"/>
    </row>
    <row r="40" spans="1:9" ht="31.9" customHeight="1">
      <c r="A40" s="340" t="s">
        <v>114</v>
      </c>
      <c r="B40" s="334" t="s">
        <v>115</v>
      </c>
      <c r="C40" s="297">
        <v>7.9</v>
      </c>
      <c r="D40" s="297">
        <v>25</v>
      </c>
      <c r="E40" s="297">
        <v>570</v>
      </c>
      <c r="F40" s="341"/>
      <c r="G40" s="342"/>
      <c r="H40" s="306"/>
    </row>
    <row r="41" spans="1:9" ht="15.6" customHeight="1">
      <c r="A41" s="286" t="s">
        <v>52</v>
      </c>
      <c r="B41" s="73" t="s">
        <v>118</v>
      </c>
      <c r="C41" s="307">
        <v>1445</v>
      </c>
      <c r="D41" s="307">
        <v>4650</v>
      </c>
      <c r="E41" s="307">
        <v>280000</v>
      </c>
      <c r="F41" s="307">
        <v>15500</v>
      </c>
      <c r="G41" s="308"/>
      <c r="H41" s="309"/>
    </row>
    <row r="42" spans="1:9" ht="18" customHeight="1">
      <c r="A42" s="286" t="s">
        <v>120</v>
      </c>
      <c r="B42" s="73" t="s">
        <v>122</v>
      </c>
      <c r="C42" s="307">
        <v>2980</v>
      </c>
      <c r="D42" s="307">
        <v>12420</v>
      </c>
      <c r="E42" s="307">
        <v>900000</v>
      </c>
      <c r="F42" s="307">
        <v>380000</v>
      </c>
      <c r="G42" s="308"/>
      <c r="H42" s="309"/>
    </row>
    <row r="43" spans="1:9" ht="34.15" customHeight="1">
      <c r="A43" s="286" t="s">
        <v>124</v>
      </c>
      <c r="B43" s="73" t="s">
        <v>125</v>
      </c>
      <c r="C43" s="300"/>
      <c r="D43" s="299">
        <v>380</v>
      </c>
      <c r="E43" s="299">
        <v>20200</v>
      </c>
      <c r="F43" s="299">
        <v>15000</v>
      </c>
      <c r="G43" s="300"/>
      <c r="H43" s="302"/>
      <c r="I43" s="74"/>
    </row>
    <row r="44" spans="1:9" ht="31.15" customHeight="1">
      <c r="A44" s="286" t="s">
        <v>44</v>
      </c>
      <c r="B44" s="73" t="s">
        <v>132</v>
      </c>
      <c r="C44" s="307">
        <v>65</v>
      </c>
      <c r="D44" s="307">
        <v>120</v>
      </c>
      <c r="E44" s="307">
        <v>64800</v>
      </c>
      <c r="F44" s="307">
        <v>2900</v>
      </c>
      <c r="G44" s="307"/>
      <c r="H44" s="310"/>
      <c r="I44" s="74"/>
    </row>
    <row r="45" spans="1:9" ht="29.45" customHeight="1">
      <c r="A45" s="287">
        <v>1151</v>
      </c>
      <c r="B45" s="73" t="s">
        <v>142</v>
      </c>
      <c r="C45" s="307"/>
      <c r="D45" s="307"/>
      <c r="E45" s="307">
        <v>49930</v>
      </c>
      <c r="F45" s="307"/>
      <c r="G45" s="307"/>
      <c r="H45" s="310"/>
      <c r="I45" s="74"/>
    </row>
    <row r="46" spans="1:9" ht="19.149999999999999" customHeight="1">
      <c r="A46" s="287">
        <v>1141</v>
      </c>
      <c r="B46" s="73" t="s">
        <v>136</v>
      </c>
      <c r="C46" s="299">
        <v>41</v>
      </c>
      <c r="D46" s="299">
        <v>240</v>
      </c>
      <c r="E46" s="299">
        <v>5500</v>
      </c>
      <c r="F46" s="299"/>
      <c r="G46" s="300"/>
      <c r="H46" s="302"/>
      <c r="I46" s="74"/>
    </row>
    <row r="47" spans="1:9" ht="28.9" customHeight="1">
      <c r="A47" s="287">
        <v>5031</v>
      </c>
      <c r="B47" s="73" t="s">
        <v>149</v>
      </c>
      <c r="C47" s="299">
        <v>38</v>
      </c>
      <c r="D47" s="299">
        <v>310</v>
      </c>
      <c r="E47" s="299">
        <v>32000</v>
      </c>
      <c r="F47" s="299">
        <v>3400</v>
      </c>
      <c r="G47" s="300"/>
      <c r="H47" s="302"/>
      <c r="I47" s="74"/>
    </row>
    <row r="48" spans="1:9" ht="49.9" customHeight="1" thickBot="1">
      <c r="A48" s="343">
        <v>5061</v>
      </c>
      <c r="B48" s="296" t="s">
        <v>152</v>
      </c>
      <c r="C48" s="344"/>
      <c r="D48" s="344">
        <v>240</v>
      </c>
      <c r="E48" s="344">
        <v>3000</v>
      </c>
      <c r="F48" s="344">
        <v>5500</v>
      </c>
      <c r="G48" s="345"/>
      <c r="H48" s="346"/>
      <c r="I48" s="74"/>
    </row>
    <row r="49" spans="1:10" ht="15" customHeight="1" thickBot="1">
      <c r="A49" s="347" t="s">
        <v>291</v>
      </c>
      <c r="B49" s="348" t="s">
        <v>388</v>
      </c>
      <c r="C49" s="337">
        <f>C50</f>
        <v>12</v>
      </c>
      <c r="D49" s="337">
        <f t="shared" ref="D49:H49" si="2">D50</f>
        <v>220</v>
      </c>
      <c r="E49" s="337">
        <f t="shared" si="2"/>
        <v>1880</v>
      </c>
      <c r="F49" s="337">
        <f t="shared" si="2"/>
        <v>0</v>
      </c>
      <c r="G49" s="337">
        <f t="shared" si="2"/>
        <v>0</v>
      </c>
      <c r="H49" s="338">
        <f t="shared" si="2"/>
        <v>0</v>
      </c>
      <c r="I49" s="74"/>
    </row>
    <row r="50" spans="1:10" ht="32.450000000000003" customHeight="1" thickBot="1">
      <c r="A50" s="349" t="s">
        <v>114</v>
      </c>
      <c r="B50" s="350" t="s">
        <v>115</v>
      </c>
      <c r="C50" s="351">
        <v>12</v>
      </c>
      <c r="D50" s="351">
        <v>220</v>
      </c>
      <c r="E50" s="351">
        <v>1880</v>
      </c>
      <c r="F50" s="351"/>
      <c r="G50" s="352"/>
      <c r="H50" s="353"/>
      <c r="I50" s="74"/>
    </row>
    <row r="51" spans="1:10" ht="15.6" customHeight="1" thickBot="1">
      <c r="A51" s="354">
        <v>10</v>
      </c>
      <c r="B51" s="336" t="s">
        <v>383</v>
      </c>
      <c r="C51" s="337">
        <f t="shared" ref="C51:H51" si="3">SUM(C52:C56)</f>
        <v>140</v>
      </c>
      <c r="D51" s="337">
        <f t="shared" si="3"/>
        <v>799</v>
      </c>
      <c r="E51" s="337">
        <f t="shared" si="3"/>
        <v>125840</v>
      </c>
      <c r="F51" s="337">
        <f t="shared" si="3"/>
        <v>72900</v>
      </c>
      <c r="G51" s="337">
        <f t="shared" si="3"/>
        <v>0</v>
      </c>
      <c r="H51" s="338">
        <f t="shared" si="3"/>
        <v>125</v>
      </c>
      <c r="I51" s="74"/>
    </row>
    <row r="52" spans="1:10" ht="32.450000000000003" customHeight="1">
      <c r="A52" s="285" t="s">
        <v>114</v>
      </c>
      <c r="B52" s="334" t="s">
        <v>115</v>
      </c>
      <c r="C52" s="297"/>
      <c r="D52" s="297">
        <v>18</v>
      </c>
      <c r="E52" s="297">
        <v>570</v>
      </c>
      <c r="F52" s="297">
        <v>760</v>
      </c>
      <c r="G52" s="297"/>
      <c r="H52" s="298"/>
      <c r="I52" s="74"/>
    </row>
    <row r="53" spans="1:10" ht="16.149999999999999" customHeight="1">
      <c r="A53" s="287">
        <v>1080</v>
      </c>
      <c r="B53" s="73" t="s">
        <v>159</v>
      </c>
      <c r="C53" s="299">
        <v>140</v>
      </c>
      <c r="D53" s="299">
        <v>110</v>
      </c>
      <c r="E53" s="299">
        <v>7700</v>
      </c>
      <c r="F53" s="299"/>
      <c r="G53" s="299"/>
      <c r="H53" s="301"/>
      <c r="I53" s="74"/>
    </row>
    <row r="54" spans="1:10" ht="15.75">
      <c r="A54" s="287">
        <v>4030</v>
      </c>
      <c r="B54" s="73" t="s">
        <v>163</v>
      </c>
      <c r="C54" s="299"/>
      <c r="D54" s="299">
        <v>185</v>
      </c>
      <c r="E54" s="299">
        <v>31954</v>
      </c>
      <c r="F54" s="299">
        <v>18700</v>
      </c>
      <c r="G54" s="299"/>
      <c r="H54" s="301"/>
      <c r="I54" s="74"/>
    </row>
    <row r="55" spans="1:10" ht="30.6" customHeight="1">
      <c r="A55" s="287">
        <v>4060</v>
      </c>
      <c r="B55" s="73" t="s">
        <v>167</v>
      </c>
      <c r="C55" s="299"/>
      <c r="D55" s="299">
        <v>480</v>
      </c>
      <c r="E55" s="299">
        <v>85306</v>
      </c>
      <c r="F55" s="299">
        <v>53440</v>
      </c>
      <c r="G55" s="299"/>
      <c r="H55" s="301">
        <v>125</v>
      </c>
      <c r="I55" s="74"/>
    </row>
    <row r="56" spans="1:10" ht="15" customHeight="1" thickBot="1">
      <c r="A56" s="343">
        <v>4081</v>
      </c>
      <c r="B56" s="296" t="s">
        <v>171</v>
      </c>
      <c r="C56" s="344"/>
      <c r="D56" s="344">
        <v>6</v>
      </c>
      <c r="E56" s="344">
        <v>310</v>
      </c>
      <c r="F56" s="344"/>
      <c r="G56" s="344"/>
      <c r="H56" s="355"/>
      <c r="I56" s="74"/>
    </row>
    <row r="57" spans="1:10" ht="19.899999999999999" customHeight="1" thickBot="1">
      <c r="A57" s="354">
        <v>16</v>
      </c>
      <c r="B57" s="348" t="s">
        <v>389</v>
      </c>
      <c r="C57" s="337">
        <f>C58</f>
        <v>12</v>
      </c>
      <c r="D57" s="337">
        <f t="shared" ref="D57:H57" si="4">D58</f>
        <v>220</v>
      </c>
      <c r="E57" s="337">
        <f t="shared" si="4"/>
        <v>2030</v>
      </c>
      <c r="F57" s="337">
        <f t="shared" si="4"/>
        <v>0</v>
      </c>
      <c r="G57" s="337">
        <f t="shared" si="4"/>
        <v>0</v>
      </c>
      <c r="H57" s="338">
        <f t="shared" si="4"/>
        <v>0</v>
      </c>
      <c r="I57" s="74"/>
    </row>
    <row r="58" spans="1:10" ht="31.9" customHeight="1" thickBot="1">
      <c r="A58" s="349" t="s">
        <v>114</v>
      </c>
      <c r="B58" s="350" t="s">
        <v>115</v>
      </c>
      <c r="C58" s="351">
        <v>12</v>
      </c>
      <c r="D58" s="351">
        <v>220</v>
      </c>
      <c r="E58" s="351">
        <v>2030</v>
      </c>
      <c r="F58" s="351"/>
      <c r="G58" s="351"/>
      <c r="H58" s="356"/>
      <c r="I58" s="74"/>
    </row>
    <row r="59" spans="1:10" ht="19.149999999999999" customHeight="1" thickBot="1">
      <c r="A59" s="354">
        <v>34</v>
      </c>
      <c r="B59" s="348" t="s">
        <v>390</v>
      </c>
      <c r="C59" s="337">
        <f>C60</f>
        <v>85</v>
      </c>
      <c r="D59" s="337">
        <f t="shared" ref="D59:H59" si="5">D60</f>
        <v>440</v>
      </c>
      <c r="E59" s="337">
        <f t="shared" si="5"/>
        <v>4690</v>
      </c>
      <c r="F59" s="337">
        <f t="shared" si="5"/>
        <v>0</v>
      </c>
      <c r="G59" s="337">
        <f t="shared" si="5"/>
        <v>0</v>
      </c>
      <c r="H59" s="338">
        <f t="shared" si="5"/>
        <v>0</v>
      </c>
      <c r="I59" s="74"/>
    </row>
    <row r="60" spans="1:10" ht="33.6" customHeight="1" thickBot="1">
      <c r="A60" s="349" t="s">
        <v>114</v>
      </c>
      <c r="B60" s="350" t="s">
        <v>115</v>
      </c>
      <c r="C60" s="351">
        <v>85</v>
      </c>
      <c r="D60" s="351">
        <v>440</v>
      </c>
      <c r="E60" s="351">
        <v>4690</v>
      </c>
      <c r="F60" s="351"/>
      <c r="G60" s="351"/>
      <c r="H60" s="356"/>
      <c r="I60" s="74"/>
    </row>
    <row r="61" spans="1:10" ht="15.6" customHeight="1" thickBot="1">
      <c r="A61" s="354">
        <v>37</v>
      </c>
      <c r="B61" s="336" t="s">
        <v>391</v>
      </c>
      <c r="C61" s="337">
        <f>C62</f>
        <v>33</v>
      </c>
      <c r="D61" s="337">
        <f t="shared" ref="D61:H61" si="6">D62</f>
        <v>106</v>
      </c>
      <c r="E61" s="337">
        <f t="shared" si="6"/>
        <v>5405</v>
      </c>
      <c r="F61" s="337">
        <f t="shared" si="6"/>
        <v>0</v>
      </c>
      <c r="G61" s="337">
        <f t="shared" si="6"/>
        <v>0</v>
      </c>
      <c r="H61" s="338">
        <f t="shared" si="6"/>
        <v>0</v>
      </c>
      <c r="I61" s="74"/>
    </row>
    <row r="62" spans="1:10" ht="30" customHeight="1" thickBot="1">
      <c r="A62" s="349" t="s">
        <v>114</v>
      </c>
      <c r="B62" s="350" t="s">
        <v>115</v>
      </c>
      <c r="C62" s="357">
        <v>33</v>
      </c>
      <c r="D62" s="357">
        <v>106</v>
      </c>
      <c r="E62" s="357">
        <v>5405</v>
      </c>
      <c r="F62" s="358"/>
      <c r="G62" s="358"/>
      <c r="H62" s="359"/>
      <c r="I62" s="284"/>
    </row>
    <row r="63" spans="1:10" ht="16.149999999999999" customHeight="1" thickBot="1">
      <c r="A63" s="328"/>
      <c r="B63" s="329" t="s">
        <v>366</v>
      </c>
      <c r="C63" s="330">
        <f>C29+C38+C49+C51+C57+C59+C61</f>
        <v>6688.4</v>
      </c>
      <c r="D63" s="330">
        <f t="shared" ref="D63:H63" si="7">D29+D38+D49+D51+D57+D59+D61</f>
        <v>38202</v>
      </c>
      <c r="E63" s="330">
        <f t="shared" si="7"/>
        <v>2140067</v>
      </c>
      <c r="F63" s="330">
        <f t="shared" si="7"/>
        <v>623985</v>
      </c>
      <c r="G63" s="330">
        <f t="shared" si="7"/>
        <v>0</v>
      </c>
      <c r="H63" s="331">
        <f t="shared" si="7"/>
        <v>140</v>
      </c>
      <c r="I63" s="284"/>
      <c r="J63" s="170"/>
    </row>
    <row r="64" spans="1:10" s="178" customFormat="1" ht="31.15" customHeight="1">
      <c r="B64" s="332" t="s">
        <v>518</v>
      </c>
      <c r="C64" s="332"/>
      <c r="D64" s="332"/>
      <c r="E64" s="332" t="s">
        <v>519</v>
      </c>
      <c r="F64" s="333"/>
      <c r="G64" s="333"/>
      <c r="H64" s="333"/>
      <c r="I64" s="323"/>
    </row>
    <row r="65" spans="1:9" s="178" customFormat="1">
      <c r="A65" s="321"/>
      <c r="B65" s="321"/>
      <c r="C65" s="321"/>
      <c r="D65" s="321"/>
      <c r="E65" s="321"/>
      <c r="F65" s="321"/>
      <c r="G65" s="321"/>
      <c r="H65" s="321"/>
      <c r="I65" s="323"/>
    </row>
    <row r="66" spans="1:9" s="178" customFormat="1">
      <c r="E66" s="178" t="s">
        <v>384</v>
      </c>
    </row>
    <row r="67" spans="1:9" s="178" customFormat="1"/>
    <row r="68" spans="1:9" s="178" customFormat="1" ht="13.15" customHeight="1">
      <c r="B68" s="322"/>
      <c r="C68" s="322"/>
      <c r="D68" s="322"/>
      <c r="E68" s="322"/>
      <c r="F68" s="322"/>
      <c r="G68" s="322"/>
      <c r="H68" s="322"/>
    </row>
    <row r="69" spans="1:9" ht="37.5" customHeight="1">
      <c r="B69" s="322"/>
      <c r="C69" s="322"/>
      <c r="D69" s="322"/>
      <c r="E69" s="322"/>
      <c r="F69" s="322"/>
      <c r="G69" s="322"/>
      <c r="H69" s="322"/>
    </row>
    <row r="77" spans="1:9" ht="10.5" customHeight="1"/>
    <row r="78" spans="1:9" hidden="1"/>
    <row r="79" spans="1:9" hidden="1"/>
    <row r="80" spans="1:9" hidden="1"/>
    <row r="81" ht="1.5" customHeight="1"/>
    <row r="82" hidden="1"/>
    <row r="83" hidden="1"/>
    <row r="84" hidden="1"/>
    <row r="85" hidden="1"/>
    <row r="86" hidden="1"/>
    <row r="89" ht="45" customHeight="1"/>
  </sheetData>
  <mergeCells count="20">
    <mergeCell ref="E10:H10"/>
    <mergeCell ref="E1:H1"/>
    <mergeCell ref="E2:H2"/>
    <mergeCell ref="E3:H3"/>
    <mergeCell ref="E4:H4"/>
    <mergeCell ref="G5:H5"/>
    <mergeCell ref="A24:A28"/>
    <mergeCell ref="B24:B28"/>
    <mergeCell ref="A38:A39"/>
    <mergeCell ref="B38:B39"/>
    <mergeCell ref="C38:C39"/>
    <mergeCell ref="F38:F39"/>
    <mergeCell ref="G38:G39"/>
    <mergeCell ref="H38:H39"/>
    <mergeCell ref="D11:H11"/>
    <mergeCell ref="B15:H18"/>
    <mergeCell ref="D38:D39"/>
    <mergeCell ref="E38:E39"/>
    <mergeCell ref="F12:G12"/>
    <mergeCell ref="B14:H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06"/>
  <sheetViews>
    <sheetView topLeftCell="C88" zoomScale="69" zoomScaleNormal="69" workbookViewId="0">
      <selection activeCell="J58" sqref="J58"/>
    </sheetView>
  </sheetViews>
  <sheetFormatPr defaultColWidth="9.140625" defaultRowHeight="15.75"/>
  <cols>
    <col min="1" max="1" width="16.7109375" style="5" hidden="1" customWidth="1"/>
    <col min="2" max="2" width="11.42578125" style="5" hidden="1" customWidth="1"/>
    <col min="3" max="3" width="16" style="5" customWidth="1"/>
    <col min="4" max="4" width="14.42578125" style="5" customWidth="1"/>
    <col min="5" max="5" width="15.28515625" style="5" customWidth="1"/>
    <col min="6" max="6" width="52.28515625" style="5" customWidth="1"/>
    <col min="7" max="7" width="48" style="5" customWidth="1"/>
    <col min="8" max="8" width="21.42578125" style="5" customWidth="1"/>
    <col min="9" max="9" width="21" style="5" bestFit="1" customWidth="1"/>
    <col min="10" max="10" width="21" style="276" bestFit="1" customWidth="1"/>
    <col min="11" max="11" width="21" style="277" bestFit="1" customWidth="1"/>
    <col min="12" max="12" width="21" style="276" bestFit="1" customWidth="1"/>
    <col min="13" max="13" width="4.28515625" style="6" customWidth="1"/>
    <col min="14" max="14" width="19.42578125" style="6" customWidth="1"/>
    <col min="15" max="256" width="9.140625" style="6"/>
    <col min="257" max="258" width="0" style="6" hidden="1" customWidth="1"/>
    <col min="259" max="259" width="16" style="6" customWidth="1"/>
    <col min="260" max="260" width="14.42578125" style="6" customWidth="1"/>
    <col min="261" max="261" width="15.28515625" style="6" customWidth="1"/>
    <col min="262" max="262" width="52.28515625" style="6" customWidth="1"/>
    <col min="263" max="263" width="48" style="6" customWidth="1"/>
    <col min="264" max="264" width="21.42578125" style="6" customWidth="1"/>
    <col min="265" max="268" width="21" style="6" bestFit="1" customWidth="1"/>
    <col min="269" max="269" width="4.28515625" style="6" customWidth="1"/>
    <col min="270" max="270" width="19.42578125" style="6" customWidth="1"/>
    <col min="271" max="512" width="9.140625" style="6"/>
    <col min="513" max="514" width="0" style="6" hidden="1" customWidth="1"/>
    <col min="515" max="515" width="16" style="6" customWidth="1"/>
    <col min="516" max="516" width="14.42578125" style="6" customWidth="1"/>
    <col min="517" max="517" width="15.28515625" style="6" customWidth="1"/>
    <col min="518" max="518" width="52.28515625" style="6" customWidth="1"/>
    <col min="519" max="519" width="48" style="6" customWidth="1"/>
    <col min="520" max="520" width="21.42578125" style="6" customWidth="1"/>
    <col min="521" max="524" width="21" style="6" bestFit="1" customWidth="1"/>
    <col min="525" max="525" width="4.28515625" style="6" customWidth="1"/>
    <col min="526" max="526" width="19.42578125" style="6" customWidth="1"/>
    <col min="527" max="768" width="9.140625" style="6"/>
    <col min="769" max="770" width="0" style="6" hidden="1" customWidth="1"/>
    <col min="771" max="771" width="16" style="6" customWidth="1"/>
    <col min="772" max="772" width="14.42578125" style="6" customWidth="1"/>
    <col min="773" max="773" width="15.28515625" style="6" customWidth="1"/>
    <col min="774" max="774" width="52.28515625" style="6" customWidth="1"/>
    <col min="775" max="775" width="48" style="6" customWidth="1"/>
    <col min="776" max="776" width="21.42578125" style="6" customWidth="1"/>
    <col min="777" max="780" width="21" style="6" bestFit="1" customWidth="1"/>
    <col min="781" max="781" width="4.28515625" style="6" customWidth="1"/>
    <col min="782" max="782" width="19.42578125" style="6" customWidth="1"/>
    <col min="783" max="1024" width="9.140625" style="6"/>
    <col min="1025" max="1026" width="0" style="6" hidden="1" customWidth="1"/>
    <col min="1027" max="1027" width="16" style="6" customWidth="1"/>
    <col min="1028" max="1028" width="14.42578125" style="6" customWidth="1"/>
    <col min="1029" max="1029" width="15.28515625" style="6" customWidth="1"/>
    <col min="1030" max="1030" width="52.28515625" style="6" customWidth="1"/>
    <col min="1031" max="1031" width="48" style="6" customWidth="1"/>
    <col min="1032" max="1032" width="21.42578125" style="6" customWidth="1"/>
    <col min="1033" max="1036" width="21" style="6" bestFit="1" customWidth="1"/>
    <col min="1037" max="1037" width="4.28515625" style="6" customWidth="1"/>
    <col min="1038" max="1038" width="19.42578125" style="6" customWidth="1"/>
    <col min="1039" max="1280" width="9.140625" style="6"/>
    <col min="1281" max="1282" width="0" style="6" hidden="1" customWidth="1"/>
    <col min="1283" max="1283" width="16" style="6" customWidth="1"/>
    <col min="1284" max="1284" width="14.42578125" style="6" customWidth="1"/>
    <col min="1285" max="1285" width="15.28515625" style="6" customWidth="1"/>
    <col min="1286" max="1286" width="52.28515625" style="6" customWidth="1"/>
    <col min="1287" max="1287" width="48" style="6" customWidth="1"/>
    <col min="1288" max="1288" width="21.42578125" style="6" customWidth="1"/>
    <col min="1289" max="1292" width="21" style="6" bestFit="1" customWidth="1"/>
    <col min="1293" max="1293" width="4.28515625" style="6" customWidth="1"/>
    <col min="1294" max="1294" width="19.42578125" style="6" customWidth="1"/>
    <col min="1295" max="1536" width="9.140625" style="6"/>
    <col min="1537" max="1538" width="0" style="6" hidden="1" customWidth="1"/>
    <col min="1539" max="1539" width="16" style="6" customWidth="1"/>
    <col min="1540" max="1540" width="14.42578125" style="6" customWidth="1"/>
    <col min="1541" max="1541" width="15.28515625" style="6" customWidth="1"/>
    <col min="1542" max="1542" width="52.28515625" style="6" customWidth="1"/>
    <col min="1543" max="1543" width="48" style="6" customWidth="1"/>
    <col min="1544" max="1544" width="21.42578125" style="6" customWidth="1"/>
    <col min="1545" max="1548" width="21" style="6" bestFit="1" customWidth="1"/>
    <col min="1549" max="1549" width="4.28515625" style="6" customWidth="1"/>
    <col min="1550" max="1550" width="19.42578125" style="6" customWidth="1"/>
    <col min="1551" max="1792" width="9.140625" style="6"/>
    <col min="1793" max="1794" width="0" style="6" hidden="1" customWidth="1"/>
    <col min="1795" max="1795" width="16" style="6" customWidth="1"/>
    <col min="1796" max="1796" width="14.42578125" style="6" customWidth="1"/>
    <col min="1797" max="1797" width="15.28515625" style="6" customWidth="1"/>
    <col min="1798" max="1798" width="52.28515625" style="6" customWidth="1"/>
    <col min="1799" max="1799" width="48" style="6" customWidth="1"/>
    <col min="1800" max="1800" width="21.42578125" style="6" customWidth="1"/>
    <col min="1801" max="1804" width="21" style="6" bestFit="1" customWidth="1"/>
    <col min="1805" max="1805" width="4.28515625" style="6" customWidth="1"/>
    <col min="1806" max="1806" width="19.42578125" style="6" customWidth="1"/>
    <col min="1807" max="2048" width="9.140625" style="6"/>
    <col min="2049" max="2050" width="0" style="6" hidden="1" customWidth="1"/>
    <col min="2051" max="2051" width="16" style="6" customWidth="1"/>
    <col min="2052" max="2052" width="14.42578125" style="6" customWidth="1"/>
    <col min="2053" max="2053" width="15.28515625" style="6" customWidth="1"/>
    <col min="2054" max="2054" width="52.28515625" style="6" customWidth="1"/>
    <col min="2055" max="2055" width="48" style="6" customWidth="1"/>
    <col min="2056" max="2056" width="21.42578125" style="6" customWidth="1"/>
    <col min="2057" max="2060" width="21" style="6" bestFit="1" customWidth="1"/>
    <col min="2061" max="2061" width="4.28515625" style="6" customWidth="1"/>
    <col min="2062" max="2062" width="19.42578125" style="6" customWidth="1"/>
    <col min="2063" max="2304" width="9.140625" style="6"/>
    <col min="2305" max="2306" width="0" style="6" hidden="1" customWidth="1"/>
    <col min="2307" max="2307" width="16" style="6" customWidth="1"/>
    <col min="2308" max="2308" width="14.42578125" style="6" customWidth="1"/>
    <col min="2309" max="2309" width="15.28515625" style="6" customWidth="1"/>
    <col min="2310" max="2310" width="52.28515625" style="6" customWidth="1"/>
    <col min="2311" max="2311" width="48" style="6" customWidth="1"/>
    <col min="2312" max="2312" width="21.42578125" style="6" customWidth="1"/>
    <col min="2313" max="2316" width="21" style="6" bestFit="1" customWidth="1"/>
    <col min="2317" max="2317" width="4.28515625" style="6" customWidth="1"/>
    <col min="2318" max="2318" width="19.42578125" style="6" customWidth="1"/>
    <col min="2319" max="2560" width="9.140625" style="6"/>
    <col min="2561" max="2562" width="0" style="6" hidden="1" customWidth="1"/>
    <col min="2563" max="2563" width="16" style="6" customWidth="1"/>
    <col min="2564" max="2564" width="14.42578125" style="6" customWidth="1"/>
    <col min="2565" max="2565" width="15.28515625" style="6" customWidth="1"/>
    <col min="2566" max="2566" width="52.28515625" style="6" customWidth="1"/>
    <col min="2567" max="2567" width="48" style="6" customWidth="1"/>
    <col min="2568" max="2568" width="21.42578125" style="6" customWidth="1"/>
    <col min="2569" max="2572" width="21" style="6" bestFit="1" customWidth="1"/>
    <col min="2573" max="2573" width="4.28515625" style="6" customWidth="1"/>
    <col min="2574" max="2574" width="19.42578125" style="6" customWidth="1"/>
    <col min="2575" max="2816" width="9.140625" style="6"/>
    <col min="2817" max="2818" width="0" style="6" hidden="1" customWidth="1"/>
    <col min="2819" max="2819" width="16" style="6" customWidth="1"/>
    <col min="2820" max="2820" width="14.42578125" style="6" customWidth="1"/>
    <col min="2821" max="2821" width="15.28515625" style="6" customWidth="1"/>
    <col min="2822" max="2822" width="52.28515625" style="6" customWidth="1"/>
    <col min="2823" max="2823" width="48" style="6" customWidth="1"/>
    <col min="2824" max="2824" width="21.42578125" style="6" customWidth="1"/>
    <col min="2825" max="2828" width="21" style="6" bestFit="1" customWidth="1"/>
    <col min="2829" max="2829" width="4.28515625" style="6" customWidth="1"/>
    <col min="2830" max="2830" width="19.42578125" style="6" customWidth="1"/>
    <col min="2831" max="3072" width="9.140625" style="6"/>
    <col min="3073" max="3074" width="0" style="6" hidden="1" customWidth="1"/>
    <col min="3075" max="3075" width="16" style="6" customWidth="1"/>
    <col min="3076" max="3076" width="14.42578125" style="6" customWidth="1"/>
    <col min="3077" max="3077" width="15.28515625" style="6" customWidth="1"/>
    <col min="3078" max="3078" width="52.28515625" style="6" customWidth="1"/>
    <col min="3079" max="3079" width="48" style="6" customWidth="1"/>
    <col min="3080" max="3080" width="21.42578125" style="6" customWidth="1"/>
    <col min="3081" max="3084" width="21" style="6" bestFit="1" customWidth="1"/>
    <col min="3085" max="3085" width="4.28515625" style="6" customWidth="1"/>
    <col min="3086" max="3086" width="19.42578125" style="6" customWidth="1"/>
    <col min="3087" max="3328" width="9.140625" style="6"/>
    <col min="3329" max="3330" width="0" style="6" hidden="1" customWidth="1"/>
    <col min="3331" max="3331" width="16" style="6" customWidth="1"/>
    <col min="3332" max="3332" width="14.42578125" style="6" customWidth="1"/>
    <col min="3333" max="3333" width="15.28515625" style="6" customWidth="1"/>
    <col min="3334" max="3334" width="52.28515625" style="6" customWidth="1"/>
    <col min="3335" max="3335" width="48" style="6" customWidth="1"/>
    <col min="3336" max="3336" width="21.42578125" style="6" customWidth="1"/>
    <col min="3337" max="3340" width="21" style="6" bestFit="1" customWidth="1"/>
    <col min="3341" max="3341" width="4.28515625" style="6" customWidth="1"/>
    <col min="3342" max="3342" width="19.42578125" style="6" customWidth="1"/>
    <col min="3343" max="3584" width="9.140625" style="6"/>
    <col min="3585" max="3586" width="0" style="6" hidden="1" customWidth="1"/>
    <col min="3587" max="3587" width="16" style="6" customWidth="1"/>
    <col min="3588" max="3588" width="14.42578125" style="6" customWidth="1"/>
    <col min="3589" max="3589" width="15.28515625" style="6" customWidth="1"/>
    <col min="3590" max="3590" width="52.28515625" style="6" customWidth="1"/>
    <col min="3591" max="3591" width="48" style="6" customWidth="1"/>
    <col min="3592" max="3592" width="21.42578125" style="6" customWidth="1"/>
    <col min="3593" max="3596" width="21" style="6" bestFit="1" customWidth="1"/>
    <col min="3597" max="3597" width="4.28515625" style="6" customWidth="1"/>
    <col min="3598" max="3598" width="19.42578125" style="6" customWidth="1"/>
    <col min="3599" max="3840" width="9.140625" style="6"/>
    <col min="3841" max="3842" width="0" style="6" hidden="1" customWidth="1"/>
    <col min="3843" max="3843" width="16" style="6" customWidth="1"/>
    <col min="3844" max="3844" width="14.42578125" style="6" customWidth="1"/>
    <col min="3845" max="3845" width="15.28515625" style="6" customWidth="1"/>
    <col min="3846" max="3846" width="52.28515625" style="6" customWidth="1"/>
    <col min="3847" max="3847" width="48" style="6" customWidth="1"/>
    <col min="3848" max="3848" width="21.42578125" style="6" customWidth="1"/>
    <col min="3849" max="3852" width="21" style="6" bestFit="1" customWidth="1"/>
    <col min="3853" max="3853" width="4.28515625" style="6" customWidth="1"/>
    <col min="3854" max="3854" width="19.42578125" style="6" customWidth="1"/>
    <col min="3855" max="4096" width="9.140625" style="6"/>
    <col min="4097" max="4098" width="0" style="6" hidden="1" customWidth="1"/>
    <col min="4099" max="4099" width="16" style="6" customWidth="1"/>
    <col min="4100" max="4100" width="14.42578125" style="6" customWidth="1"/>
    <col min="4101" max="4101" width="15.28515625" style="6" customWidth="1"/>
    <col min="4102" max="4102" width="52.28515625" style="6" customWidth="1"/>
    <col min="4103" max="4103" width="48" style="6" customWidth="1"/>
    <col min="4104" max="4104" width="21.42578125" style="6" customWidth="1"/>
    <col min="4105" max="4108" width="21" style="6" bestFit="1" customWidth="1"/>
    <col min="4109" max="4109" width="4.28515625" style="6" customWidth="1"/>
    <col min="4110" max="4110" width="19.42578125" style="6" customWidth="1"/>
    <col min="4111" max="4352" width="9.140625" style="6"/>
    <col min="4353" max="4354" width="0" style="6" hidden="1" customWidth="1"/>
    <col min="4355" max="4355" width="16" style="6" customWidth="1"/>
    <col min="4356" max="4356" width="14.42578125" style="6" customWidth="1"/>
    <col min="4357" max="4357" width="15.28515625" style="6" customWidth="1"/>
    <col min="4358" max="4358" width="52.28515625" style="6" customWidth="1"/>
    <col min="4359" max="4359" width="48" style="6" customWidth="1"/>
    <col min="4360" max="4360" width="21.42578125" style="6" customWidth="1"/>
    <col min="4361" max="4364" width="21" style="6" bestFit="1" customWidth="1"/>
    <col min="4365" max="4365" width="4.28515625" style="6" customWidth="1"/>
    <col min="4366" max="4366" width="19.42578125" style="6" customWidth="1"/>
    <col min="4367" max="4608" width="9.140625" style="6"/>
    <col min="4609" max="4610" width="0" style="6" hidden="1" customWidth="1"/>
    <col min="4611" max="4611" width="16" style="6" customWidth="1"/>
    <col min="4612" max="4612" width="14.42578125" style="6" customWidth="1"/>
    <col min="4613" max="4613" width="15.28515625" style="6" customWidth="1"/>
    <col min="4614" max="4614" width="52.28515625" style="6" customWidth="1"/>
    <col min="4615" max="4615" width="48" style="6" customWidth="1"/>
    <col min="4616" max="4616" width="21.42578125" style="6" customWidth="1"/>
    <col min="4617" max="4620" width="21" style="6" bestFit="1" customWidth="1"/>
    <col min="4621" max="4621" width="4.28515625" style="6" customWidth="1"/>
    <col min="4622" max="4622" width="19.42578125" style="6" customWidth="1"/>
    <col min="4623" max="4864" width="9.140625" style="6"/>
    <col min="4865" max="4866" width="0" style="6" hidden="1" customWidth="1"/>
    <col min="4867" max="4867" width="16" style="6" customWidth="1"/>
    <col min="4868" max="4868" width="14.42578125" style="6" customWidth="1"/>
    <col min="4869" max="4869" width="15.28515625" style="6" customWidth="1"/>
    <col min="4870" max="4870" width="52.28515625" style="6" customWidth="1"/>
    <col min="4871" max="4871" width="48" style="6" customWidth="1"/>
    <col min="4872" max="4872" width="21.42578125" style="6" customWidth="1"/>
    <col min="4873" max="4876" width="21" style="6" bestFit="1" customWidth="1"/>
    <col min="4877" max="4877" width="4.28515625" style="6" customWidth="1"/>
    <col min="4878" max="4878" width="19.42578125" style="6" customWidth="1"/>
    <col min="4879" max="5120" width="9.140625" style="6"/>
    <col min="5121" max="5122" width="0" style="6" hidden="1" customWidth="1"/>
    <col min="5123" max="5123" width="16" style="6" customWidth="1"/>
    <col min="5124" max="5124" width="14.42578125" style="6" customWidth="1"/>
    <col min="5125" max="5125" width="15.28515625" style="6" customWidth="1"/>
    <col min="5126" max="5126" width="52.28515625" style="6" customWidth="1"/>
    <col min="5127" max="5127" width="48" style="6" customWidth="1"/>
    <col min="5128" max="5128" width="21.42578125" style="6" customWidth="1"/>
    <col min="5129" max="5132" width="21" style="6" bestFit="1" customWidth="1"/>
    <col min="5133" max="5133" width="4.28515625" style="6" customWidth="1"/>
    <col min="5134" max="5134" width="19.42578125" style="6" customWidth="1"/>
    <col min="5135" max="5376" width="9.140625" style="6"/>
    <col min="5377" max="5378" width="0" style="6" hidden="1" customWidth="1"/>
    <col min="5379" max="5379" width="16" style="6" customWidth="1"/>
    <col min="5380" max="5380" width="14.42578125" style="6" customWidth="1"/>
    <col min="5381" max="5381" width="15.28515625" style="6" customWidth="1"/>
    <col min="5382" max="5382" width="52.28515625" style="6" customWidth="1"/>
    <col min="5383" max="5383" width="48" style="6" customWidth="1"/>
    <col min="5384" max="5384" width="21.42578125" style="6" customWidth="1"/>
    <col min="5385" max="5388" width="21" style="6" bestFit="1" customWidth="1"/>
    <col min="5389" max="5389" width="4.28515625" style="6" customWidth="1"/>
    <col min="5390" max="5390" width="19.42578125" style="6" customWidth="1"/>
    <col min="5391" max="5632" width="9.140625" style="6"/>
    <col min="5633" max="5634" width="0" style="6" hidden="1" customWidth="1"/>
    <col min="5635" max="5635" width="16" style="6" customWidth="1"/>
    <col min="5636" max="5636" width="14.42578125" style="6" customWidth="1"/>
    <col min="5637" max="5637" width="15.28515625" style="6" customWidth="1"/>
    <col min="5638" max="5638" width="52.28515625" style="6" customWidth="1"/>
    <col min="5639" max="5639" width="48" style="6" customWidth="1"/>
    <col min="5640" max="5640" width="21.42578125" style="6" customWidth="1"/>
    <col min="5641" max="5644" width="21" style="6" bestFit="1" customWidth="1"/>
    <col min="5645" max="5645" width="4.28515625" style="6" customWidth="1"/>
    <col min="5646" max="5646" width="19.42578125" style="6" customWidth="1"/>
    <col min="5647" max="5888" width="9.140625" style="6"/>
    <col min="5889" max="5890" width="0" style="6" hidden="1" customWidth="1"/>
    <col min="5891" max="5891" width="16" style="6" customWidth="1"/>
    <col min="5892" max="5892" width="14.42578125" style="6" customWidth="1"/>
    <col min="5893" max="5893" width="15.28515625" style="6" customWidth="1"/>
    <col min="5894" max="5894" width="52.28515625" style="6" customWidth="1"/>
    <col min="5895" max="5895" width="48" style="6" customWidth="1"/>
    <col min="5896" max="5896" width="21.42578125" style="6" customWidth="1"/>
    <col min="5897" max="5900" width="21" style="6" bestFit="1" customWidth="1"/>
    <col min="5901" max="5901" width="4.28515625" style="6" customWidth="1"/>
    <col min="5902" max="5902" width="19.42578125" style="6" customWidth="1"/>
    <col min="5903" max="6144" width="9.140625" style="6"/>
    <col min="6145" max="6146" width="0" style="6" hidden="1" customWidth="1"/>
    <col min="6147" max="6147" width="16" style="6" customWidth="1"/>
    <col min="6148" max="6148" width="14.42578125" style="6" customWidth="1"/>
    <col min="6149" max="6149" width="15.28515625" style="6" customWidth="1"/>
    <col min="6150" max="6150" width="52.28515625" style="6" customWidth="1"/>
    <col min="6151" max="6151" width="48" style="6" customWidth="1"/>
    <col min="6152" max="6152" width="21.42578125" style="6" customWidth="1"/>
    <col min="6153" max="6156" width="21" style="6" bestFit="1" customWidth="1"/>
    <col min="6157" max="6157" width="4.28515625" style="6" customWidth="1"/>
    <col min="6158" max="6158" width="19.42578125" style="6" customWidth="1"/>
    <col min="6159" max="6400" width="9.140625" style="6"/>
    <col min="6401" max="6402" width="0" style="6" hidden="1" customWidth="1"/>
    <col min="6403" max="6403" width="16" style="6" customWidth="1"/>
    <col min="6404" max="6404" width="14.42578125" style="6" customWidth="1"/>
    <col min="6405" max="6405" width="15.28515625" style="6" customWidth="1"/>
    <col min="6406" max="6406" width="52.28515625" style="6" customWidth="1"/>
    <col min="6407" max="6407" width="48" style="6" customWidth="1"/>
    <col min="6408" max="6408" width="21.42578125" style="6" customWidth="1"/>
    <col min="6409" max="6412" width="21" style="6" bestFit="1" customWidth="1"/>
    <col min="6413" max="6413" width="4.28515625" style="6" customWidth="1"/>
    <col min="6414" max="6414" width="19.42578125" style="6" customWidth="1"/>
    <col min="6415" max="6656" width="9.140625" style="6"/>
    <col min="6657" max="6658" width="0" style="6" hidden="1" customWidth="1"/>
    <col min="6659" max="6659" width="16" style="6" customWidth="1"/>
    <col min="6660" max="6660" width="14.42578125" style="6" customWidth="1"/>
    <col min="6661" max="6661" width="15.28515625" style="6" customWidth="1"/>
    <col min="6662" max="6662" width="52.28515625" style="6" customWidth="1"/>
    <col min="6663" max="6663" width="48" style="6" customWidth="1"/>
    <col min="6664" max="6664" width="21.42578125" style="6" customWidth="1"/>
    <col min="6665" max="6668" width="21" style="6" bestFit="1" customWidth="1"/>
    <col min="6669" max="6669" width="4.28515625" style="6" customWidth="1"/>
    <col min="6670" max="6670" width="19.42578125" style="6" customWidth="1"/>
    <col min="6671" max="6912" width="9.140625" style="6"/>
    <col min="6913" max="6914" width="0" style="6" hidden="1" customWidth="1"/>
    <col min="6915" max="6915" width="16" style="6" customWidth="1"/>
    <col min="6916" max="6916" width="14.42578125" style="6" customWidth="1"/>
    <col min="6917" max="6917" width="15.28515625" style="6" customWidth="1"/>
    <col min="6918" max="6918" width="52.28515625" style="6" customWidth="1"/>
    <col min="6919" max="6919" width="48" style="6" customWidth="1"/>
    <col min="6920" max="6920" width="21.42578125" style="6" customWidth="1"/>
    <col min="6921" max="6924" width="21" style="6" bestFit="1" customWidth="1"/>
    <col min="6925" max="6925" width="4.28515625" style="6" customWidth="1"/>
    <col min="6926" max="6926" width="19.42578125" style="6" customWidth="1"/>
    <col min="6927" max="7168" width="9.140625" style="6"/>
    <col min="7169" max="7170" width="0" style="6" hidden="1" customWidth="1"/>
    <col min="7171" max="7171" width="16" style="6" customWidth="1"/>
    <col min="7172" max="7172" width="14.42578125" style="6" customWidth="1"/>
    <col min="7173" max="7173" width="15.28515625" style="6" customWidth="1"/>
    <col min="7174" max="7174" width="52.28515625" style="6" customWidth="1"/>
    <col min="7175" max="7175" width="48" style="6" customWidth="1"/>
    <col min="7176" max="7176" width="21.42578125" style="6" customWidth="1"/>
    <col min="7177" max="7180" width="21" style="6" bestFit="1" customWidth="1"/>
    <col min="7181" max="7181" width="4.28515625" style="6" customWidth="1"/>
    <col min="7182" max="7182" width="19.42578125" style="6" customWidth="1"/>
    <col min="7183" max="7424" width="9.140625" style="6"/>
    <col min="7425" max="7426" width="0" style="6" hidden="1" customWidth="1"/>
    <col min="7427" max="7427" width="16" style="6" customWidth="1"/>
    <col min="7428" max="7428" width="14.42578125" style="6" customWidth="1"/>
    <col min="7429" max="7429" width="15.28515625" style="6" customWidth="1"/>
    <col min="7430" max="7430" width="52.28515625" style="6" customWidth="1"/>
    <col min="7431" max="7431" width="48" style="6" customWidth="1"/>
    <col min="7432" max="7432" width="21.42578125" style="6" customWidth="1"/>
    <col min="7433" max="7436" width="21" style="6" bestFit="1" customWidth="1"/>
    <col min="7437" max="7437" width="4.28515625" style="6" customWidth="1"/>
    <col min="7438" max="7438" width="19.42578125" style="6" customWidth="1"/>
    <col min="7439" max="7680" width="9.140625" style="6"/>
    <col min="7681" max="7682" width="0" style="6" hidden="1" customWidth="1"/>
    <col min="7683" max="7683" width="16" style="6" customWidth="1"/>
    <col min="7684" max="7684" width="14.42578125" style="6" customWidth="1"/>
    <col min="7685" max="7685" width="15.28515625" style="6" customWidth="1"/>
    <col min="7686" max="7686" width="52.28515625" style="6" customWidth="1"/>
    <col min="7687" max="7687" width="48" style="6" customWidth="1"/>
    <col min="7688" max="7688" width="21.42578125" style="6" customWidth="1"/>
    <col min="7689" max="7692" width="21" style="6" bestFit="1" customWidth="1"/>
    <col min="7693" max="7693" width="4.28515625" style="6" customWidth="1"/>
    <col min="7694" max="7694" width="19.42578125" style="6" customWidth="1"/>
    <col min="7695" max="7936" width="9.140625" style="6"/>
    <col min="7937" max="7938" width="0" style="6" hidden="1" customWidth="1"/>
    <col min="7939" max="7939" width="16" style="6" customWidth="1"/>
    <col min="7940" max="7940" width="14.42578125" style="6" customWidth="1"/>
    <col min="7941" max="7941" width="15.28515625" style="6" customWidth="1"/>
    <col min="7942" max="7942" width="52.28515625" style="6" customWidth="1"/>
    <col min="7943" max="7943" width="48" style="6" customWidth="1"/>
    <col min="7944" max="7944" width="21.42578125" style="6" customWidth="1"/>
    <col min="7945" max="7948" width="21" style="6" bestFit="1" customWidth="1"/>
    <col min="7949" max="7949" width="4.28515625" style="6" customWidth="1"/>
    <col min="7950" max="7950" width="19.42578125" style="6" customWidth="1"/>
    <col min="7951" max="8192" width="9.140625" style="6"/>
    <col min="8193" max="8194" width="0" style="6" hidden="1" customWidth="1"/>
    <col min="8195" max="8195" width="16" style="6" customWidth="1"/>
    <col min="8196" max="8196" width="14.42578125" style="6" customWidth="1"/>
    <col min="8197" max="8197" width="15.28515625" style="6" customWidth="1"/>
    <col min="8198" max="8198" width="52.28515625" style="6" customWidth="1"/>
    <col min="8199" max="8199" width="48" style="6" customWidth="1"/>
    <col min="8200" max="8200" width="21.42578125" style="6" customWidth="1"/>
    <col min="8201" max="8204" width="21" style="6" bestFit="1" customWidth="1"/>
    <col min="8205" max="8205" width="4.28515625" style="6" customWidth="1"/>
    <col min="8206" max="8206" width="19.42578125" style="6" customWidth="1"/>
    <col min="8207" max="8448" width="9.140625" style="6"/>
    <col min="8449" max="8450" width="0" style="6" hidden="1" customWidth="1"/>
    <col min="8451" max="8451" width="16" style="6" customWidth="1"/>
    <col min="8452" max="8452" width="14.42578125" style="6" customWidth="1"/>
    <col min="8453" max="8453" width="15.28515625" style="6" customWidth="1"/>
    <col min="8454" max="8454" width="52.28515625" style="6" customWidth="1"/>
    <col min="8455" max="8455" width="48" style="6" customWidth="1"/>
    <col min="8456" max="8456" width="21.42578125" style="6" customWidth="1"/>
    <col min="8457" max="8460" width="21" style="6" bestFit="1" customWidth="1"/>
    <col min="8461" max="8461" width="4.28515625" style="6" customWidth="1"/>
    <col min="8462" max="8462" width="19.42578125" style="6" customWidth="1"/>
    <col min="8463" max="8704" width="9.140625" style="6"/>
    <col min="8705" max="8706" width="0" style="6" hidden="1" customWidth="1"/>
    <col min="8707" max="8707" width="16" style="6" customWidth="1"/>
    <col min="8708" max="8708" width="14.42578125" style="6" customWidth="1"/>
    <col min="8709" max="8709" width="15.28515625" style="6" customWidth="1"/>
    <col min="8710" max="8710" width="52.28515625" style="6" customWidth="1"/>
    <col min="8711" max="8711" width="48" style="6" customWidth="1"/>
    <col min="8712" max="8712" width="21.42578125" style="6" customWidth="1"/>
    <col min="8713" max="8716" width="21" style="6" bestFit="1" customWidth="1"/>
    <col min="8717" max="8717" width="4.28515625" style="6" customWidth="1"/>
    <col min="8718" max="8718" width="19.42578125" style="6" customWidth="1"/>
    <col min="8719" max="8960" width="9.140625" style="6"/>
    <col min="8961" max="8962" width="0" style="6" hidden="1" customWidth="1"/>
    <col min="8963" max="8963" width="16" style="6" customWidth="1"/>
    <col min="8964" max="8964" width="14.42578125" style="6" customWidth="1"/>
    <col min="8965" max="8965" width="15.28515625" style="6" customWidth="1"/>
    <col min="8966" max="8966" width="52.28515625" style="6" customWidth="1"/>
    <col min="8967" max="8967" width="48" style="6" customWidth="1"/>
    <col min="8968" max="8968" width="21.42578125" style="6" customWidth="1"/>
    <col min="8969" max="8972" width="21" style="6" bestFit="1" customWidth="1"/>
    <col min="8973" max="8973" width="4.28515625" style="6" customWidth="1"/>
    <col min="8974" max="8974" width="19.42578125" style="6" customWidth="1"/>
    <col min="8975" max="9216" width="9.140625" style="6"/>
    <col min="9217" max="9218" width="0" style="6" hidden="1" customWidth="1"/>
    <col min="9219" max="9219" width="16" style="6" customWidth="1"/>
    <col min="9220" max="9220" width="14.42578125" style="6" customWidth="1"/>
    <col min="9221" max="9221" width="15.28515625" style="6" customWidth="1"/>
    <col min="9222" max="9222" width="52.28515625" style="6" customWidth="1"/>
    <col min="9223" max="9223" width="48" style="6" customWidth="1"/>
    <col min="9224" max="9224" width="21.42578125" style="6" customWidth="1"/>
    <col min="9225" max="9228" width="21" style="6" bestFit="1" customWidth="1"/>
    <col min="9229" max="9229" width="4.28515625" style="6" customWidth="1"/>
    <col min="9230" max="9230" width="19.42578125" style="6" customWidth="1"/>
    <col min="9231" max="9472" width="9.140625" style="6"/>
    <col min="9473" max="9474" width="0" style="6" hidden="1" customWidth="1"/>
    <col min="9475" max="9475" width="16" style="6" customWidth="1"/>
    <col min="9476" max="9476" width="14.42578125" style="6" customWidth="1"/>
    <col min="9477" max="9477" width="15.28515625" style="6" customWidth="1"/>
    <col min="9478" max="9478" width="52.28515625" style="6" customWidth="1"/>
    <col min="9479" max="9479" width="48" style="6" customWidth="1"/>
    <col min="9480" max="9480" width="21.42578125" style="6" customWidth="1"/>
    <col min="9481" max="9484" width="21" style="6" bestFit="1" customWidth="1"/>
    <col min="9485" max="9485" width="4.28515625" style="6" customWidth="1"/>
    <col min="9486" max="9486" width="19.42578125" style="6" customWidth="1"/>
    <col min="9487" max="9728" width="9.140625" style="6"/>
    <col min="9729" max="9730" width="0" style="6" hidden="1" customWidth="1"/>
    <col min="9731" max="9731" width="16" style="6" customWidth="1"/>
    <col min="9732" max="9732" width="14.42578125" style="6" customWidth="1"/>
    <col min="9733" max="9733" width="15.28515625" style="6" customWidth="1"/>
    <col min="9734" max="9734" width="52.28515625" style="6" customWidth="1"/>
    <col min="9735" max="9735" width="48" style="6" customWidth="1"/>
    <col min="9736" max="9736" width="21.42578125" style="6" customWidth="1"/>
    <col min="9737" max="9740" width="21" style="6" bestFit="1" customWidth="1"/>
    <col min="9741" max="9741" width="4.28515625" style="6" customWidth="1"/>
    <col min="9742" max="9742" width="19.42578125" style="6" customWidth="1"/>
    <col min="9743" max="9984" width="9.140625" style="6"/>
    <col min="9985" max="9986" width="0" style="6" hidden="1" customWidth="1"/>
    <col min="9987" max="9987" width="16" style="6" customWidth="1"/>
    <col min="9988" max="9988" width="14.42578125" style="6" customWidth="1"/>
    <col min="9989" max="9989" width="15.28515625" style="6" customWidth="1"/>
    <col min="9990" max="9990" width="52.28515625" style="6" customWidth="1"/>
    <col min="9991" max="9991" width="48" style="6" customWidth="1"/>
    <col min="9992" max="9992" width="21.42578125" style="6" customWidth="1"/>
    <col min="9993" max="9996" width="21" style="6" bestFit="1" customWidth="1"/>
    <col min="9997" max="9997" width="4.28515625" style="6" customWidth="1"/>
    <col min="9998" max="9998" width="19.42578125" style="6" customWidth="1"/>
    <col min="9999" max="10240" width="9.140625" style="6"/>
    <col min="10241" max="10242" width="0" style="6" hidden="1" customWidth="1"/>
    <col min="10243" max="10243" width="16" style="6" customWidth="1"/>
    <col min="10244" max="10244" width="14.42578125" style="6" customWidth="1"/>
    <col min="10245" max="10245" width="15.28515625" style="6" customWidth="1"/>
    <col min="10246" max="10246" width="52.28515625" style="6" customWidth="1"/>
    <col min="10247" max="10247" width="48" style="6" customWidth="1"/>
    <col min="10248" max="10248" width="21.42578125" style="6" customWidth="1"/>
    <col min="10249" max="10252" width="21" style="6" bestFit="1" customWidth="1"/>
    <col min="10253" max="10253" width="4.28515625" style="6" customWidth="1"/>
    <col min="10254" max="10254" width="19.42578125" style="6" customWidth="1"/>
    <col min="10255" max="10496" width="9.140625" style="6"/>
    <col min="10497" max="10498" width="0" style="6" hidden="1" customWidth="1"/>
    <col min="10499" max="10499" width="16" style="6" customWidth="1"/>
    <col min="10500" max="10500" width="14.42578125" style="6" customWidth="1"/>
    <col min="10501" max="10501" width="15.28515625" style="6" customWidth="1"/>
    <col min="10502" max="10502" width="52.28515625" style="6" customWidth="1"/>
    <col min="10503" max="10503" width="48" style="6" customWidth="1"/>
    <col min="10504" max="10504" width="21.42578125" style="6" customWidth="1"/>
    <col min="10505" max="10508" width="21" style="6" bestFit="1" customWidth="1"/>
    <col min="10509" max="10509" width="4.28515625" style="6" customWidth="1"/>
    <col min="10510" max="10510" width="19.42578125" style="6" customWidth="1"/>
    <col min="10511" max="10752" width="9.140625" style="6"/>
    <col min="10753" max="10754" width="0" style="6" hidden="1" customWidth="1"/>
    <col min="10755" max="10755" width="16" style="6" customWidth="1"/>
    <col min="10756" max="10756" width="14.42578125" style="6" customWidth="1"/>
    <col min="10757" max="10757" width="15.28515625" style="6" customWidth="1"/>
    <col min="10758" max="10758" width="52.28515625" style="6" customWidth="1"/>
    <col min="10759" max="10759" width="48" style="6" customWidth="1"/>
    <col min="10760" max="10760" width="21.42578125" style="6" customWidth="1"/>
    <col min="10761" max="10764" width="21" style="6" bestFit="1" customWidth="1"/>
    <col min="10765" max="10765" width="4.28515625" style="6" customWidth="1"/>
    <col min="10766" max="10766" width="19.42578125" style="6" customWidth="1"/>
    <col min="10767" max="11008" width="9.140625" style="6"/>
    <col min="11009" max="11010" width="0" style="6" hidden="1" customWidth="1"/>
    <col min="11011" max="11011" width="16" style="6" customWidth="1"/>
    <col min="11012" max="11012" width="14.42578125" style="6" customWidth="1"/>
    <col min="11013" max="11013" width="15.28515625" style="6" customWidth="1"/>
    <col min="11014" max="11014" width="52.28515625" style="6" customWidth="1"/>
    <col min="11015" max="11015" width="48" style="6" customWidth="1"/>
    <col min="11016" max="11016" width="21.42578125" style="6" customWidth="1"/>
    <col min="11017" max="11020" width="21" style="6" bestFit="1" customWidth="1"/>
    <col min="11021" max="11021" width="4.28515625" style="6" customWidth="1"/>
    <col min="11022" max="11022" width="19.42578125" style="6" customWidth="1"/>
    <col min="11023" max="11264" width="9.140625" style="6"/>
    <col min="11265" max="11266" width="0" style="6" hidden="1" customWidth="1"/>
    <col min="11267" max="11267" width="16" style="6" customWidth="1"/>
    <col min="11268" max="11268" width="14.42578125" style="6" customWidth="1"/>
    <col min="11269" max="11269" width="15.28515625" style="6" customWidth="1"/>
    <col min="11270" max="11270" width="52.28515625" style="6" customWidth="1"/>
    <col min="11271" max="11271" width="48" style="6" customWidth="1"/>
    <col min="11272" max="11272" width="21.42578125" style="6" customWidth="1"/>
    <col min="11273" max="11276" width="21" style="6" bestFit="1" customWidth="1"/>
    <col min="11277" max="11277" width="4.28515625" style="6" customWidth="1"/>
    <col min="11278" max="11278" width="19.42578125" style="6" customWidth="1"/>
    <col min="11279" max="11520" width="9.140625" style="6"/>
    <col min="11521" max="11522" width="0" style="6" hidden="1" customWidth="1"/>
    <col min="11523" max="11523" width="16" style="6" customWidth="1"/>
    <col min="11524" max="11524" width="14.42578125" style="6" customWidth="1"/>
    <col min="11525" max="11525" width="15.28515625" style="6" customWidth="1"/>
    <col min="11526" max="11526" width="52.28515625" style="6" customWidth="1"/>
    <col min="11527" max="11527" width="48" style="6" customWidth="1"/>
    <col min="11528" max="11528" width="21.42578125" style="6" customWidth="1"/>
    <col min="11529" max="11532" width="21" style="6" bestFit="1" customWidth="1"/>
    <col min="11533" max="11533" width="4.28515625" style="6" customWidth="1"/>
    <col min="11534" max="11534" width="19.42578125" style="6" customWidth="1"/>
    <col min="11535" max="11776" width="9.140625" style="6"/>
    <col min="11777" max="11778" width="0" style="6" hidden="1" customWidth="1"/>
    <col min="11779" max="11779" width="16" style="6" customWidth="1"/>
    <col min="11780" max="11780" width="14.42578125" style="6" customWidth="1"/>
    <col min="11781" max="11781" width="15.28515625" style="6" customWidth="1"/>
    <col min="11782" max="11782" width="52.28515625" style="6" customWidth="1"/>
    <col min="11783" max="11783" width="48" style="6" customWidth="1"/>
    <col min="11784" max="11784" width="21.42578125" style="6" customWidth="1"/>
    <col min="11785" max="11788" width="21" style="6" bestFit="1" customWidth="1"/>
    <col min="11789" max="11789" width="4.28515625" style="6" customWidth="1"/>
    <col min="11790" max="11790" width="19.42578125" style="6" customWidth="1"/>
    <col min="11791" max="12032" width="9.140625" style="6"/>
    <col min="12033" max="12034" width="0" style="6" hidden="1" customWidth="1"/>
    <col min="12035" max="12035" width="16" style="6" customWidth="1"/>
    <col min="12036" max="12036" width="14.42578125" style="6" customWidth="1"/>
    <col min="12037" max="12037" width="15.28515625" style="6" customWidth="1"/>
    <col min="12038" max="12038" width="52.28515625" style="6" customWidth="1"/>
    <col min="12039" max="12039" width="48" style="6" customWidth="1"/>
    <col min="12040" max="12040" width="21.42578125" style="6" customWidth="1"/>
    <col min="12041" max="12044" width="21" style="6" bestFit="1" customWidth="1"/>
    <col min="12045" max="12045" width="4.28515625" style="6" customWidth="1"/>
    <col min="12046" max="12046" width="19.42578125" style="6" customWidth="1"/>
    <col min="12047" max="12288" width="9.140625" style="6"/>
    <col min="12289" max="12290" width="0" style="6" hidden="1" customWidth="1"/>
    <col min="12291" max="12291" width="16" style="6" customWidth="1"/>
    <col min="12292" max="12292" width="14.42578125" style="6" customWidth="1"/>
    <col min="12293" max="12293" width="15.28515625" style="6" customWidth="1"/>
    <col min="12294" max="12294" width="52.28515625" style="6" customWidth="1"/>
    <col min="12295" max="12295" width="48" style="6" customWidth="1"/>
    <col min="12296" max="12296" width="21.42578125" style="6" customWidth="1"/>
    <col min="12297" max="12300" width="21" style="6" bestFit="1" customWidth="1"/>
    <col min="12301" max="12301" width="4.28515625" style="6" customWidth="1"/>
    <col min="12302" max="12302" width="19.42578125" style="6" customWidth="1"/>
    <col min="12303" max="12544" width="9.140625" style="6"/>
    <col min="12545" max="12546" width="0" style="6" hidden="1" customWidth="1"/>
    <col min="12547" max="12547" width="16" style="6" customWidth="1"/>
    <col min="12548" max="12548" width="14.42578125" style="6" customWidth="1"/>
    <col min="12549" max="12549" width="15.28515625" style="6" customWidth="1"/>
    <col min="12550" max="12550" width="52.28515625" style="6" customWidth="1"/>
    <col min="12551" max="12551" width="48" style="6" customWidth="1"/>
    <col min="12552" max="12552" width="21.42578125" style="6" customWidth="1"/>
    <col min="12553" max="12556" width="21" style="6" bestFit="1" customWidth="1"/>
    <col min="12557" max="12557" width="4.28515625" style="6" customWidth="1"/>
    <col min="12558" max="12558" width="19.42578125" style="6" customWidth="1"/>
    <col min="12559" max="12800" width="9.140625" style="6"/>
    <col min="12801" max="12802" width="0" style="6" hidden="1" customWidth="1"/>
    <col min="12803" max="12803" width="16" style="6" customWidth="1"/>
    <col min="12804" max="12804" width="14.42578125" style="6" customWidth="1"/>
    <col min="12805" max="12805" width="15.28515625" style="6" customWidth="1"/>
    <col min="12806" max="12806" width="52.28515625" style="6" customWidth="1"/>
    <col min="12807" max="12807" width="48" style="6" customWidth="1"/>
    <col min="12808" max="12808" width="21.42578125" style="6" customWidth="1"/>
    <col min="12809" max="12812" width="21" style="6" bestFit="1" customWidth="1"/>
    <col min="12813" max="12813" width="4.28515625" style="6" customWidth="1"/>
    <col min="12814" max="12814" width="19.42578125" style="6" customWidth="1"/>
    <col min="12815" max="13056" width="9.140625" style="6"/>
    <col min="13057" max="13058" width="0" style="6" hidden="1" customWidth="1"/>
    <col min="13059" max="13059" width="16" style="6" customWidth="1"/>
    <col min="13060" max="13060" width="14.42578125" style="6" customWidth="1"/>
    <col min="13061" max="13061" width="15.28515625" style="6" customWidth="1"/>
    <col min="13062" max="13062" width="52.28515625" style="6" customWidth="1"/>
    <col min="13063" max="13063" width="48" style="6" customWidth="1"/>
    <col min="13064" max="13064" width="21.42578125" style="6" customWidth="1"/>
    <col min="13065" max="13068" width="21" style="6" bestFit="1" customWidth="1"/>
    <col min="13069" max="13069" width="4.28515625" style="6" customWidth="1"/>
    <col min="13070" max="13070" width="19.42578125" style="6" customWidth="1"/>
    <col min="13071" max="13312" width="9.140625" style="6"/>
    <col min="13313" max="13314" width="0" style="6" hidden="1" customWidth="1"/>
    <col min="13315" max="13315" width="16" style="6" customWidth="1"/>
    <col min="13316" max="13316" width="14.42578125" style="6" customWidth="1"/>
    <col min="13317" max="13317" width="15.28515625" style="6" customWidth="1"/>
    <col min="13318" max="13318" width="52.28515625" style="6" customWidth="1"/>
    <col min="13319" max="13319" width="48" style="6" customWidth="1"/>
    <col min="13320" max="13320" width="21.42578125" style="6" customWidth="1"/>
    <col min="13321" max="13324" width="21" style="6" bestFit="1" customWidth="1"/>
    <col min="13325" max="13325" width="4.28515625" style="6" customWidth="1"/>
    <col min="13326" max="13326" width="19.42578125" style="6" customWidth="1"/>
    <col min="13327" max="13568" width="9.140625" style="6"/>
    <col min="13569" max="13570" width="0" style="6" hidden="1" customWidth="1"/>
    <col min="13571" max="13571" width="16" style="6" customWidth="1"/>
    <col min="13572" max="13572" width="14.42578125" style="6" customWidth="1"/>
    <col min="13573" max="13573" width="15.28515625" style="6" customWidth="1"/>
    <col min="13574" max="13574" width="52.28515625" style="6" customWidth="1"/>
    <col min="13575" max="13575" width="48" style="6" customWidth="1"/>
    <col min="13576" max="13576" width="21.42578125" style="6" customWidth="1"/>
    <col min="13577" max="13580" width="21" style="6" bestFit="1" customWidth="1"/>
    <col min="13581" max="13581" width="4.28515625" style="6" customWidth="1"/>
    <col min="13582" max="13582" width="19.42578125" style="6" customWidth="1"/>
    <col min="13583" max="13824" width="9.140625" style="6"/>
    <col min="13825" max="13826" width="0" style="6" hidden="1" customWidth="1"/>
    <col min="13827" max="13827" width="16" style="6" customWidth="1"/>
    <col min="13828" max="13828" width="14.42578125" style="6" customWidth="1"/>
    <col min="13829" max="13829" width="15.28515625" style="6" customWidth="1"/>
    <col min="13830" max="13830" width="52.28515625" style="6" customWidth="1"/>
    <col min="13831" max="13831" width="48" style="6" customWidth="1"/>
    <col min="13832" max="13832" width="21.42578125" style="6" customWidth="1"/>
    <col min="13833" max="13836" width="21" style="6" bestFit="1" customWidth="1"/>
    <col min="13837" max="13837" width="4.28515625" style="6" customWidth="1"/>
    <col min="13838" max="13838" width="19.42578125" style="6" customWidth="1"/>
    <col min="13839" max="14080" width="9.140625" style="6"/>
    <col min="14081" max="14082" width="0" style="6" hidden="1" customWidth="1"/>
    <col min="14083" max="14083" width="16" style="6" customWidth="1"/>
    <col min="14084" max="14084" width="14.42578125" style="6" customWidth="1"/>
    <col min="14085" max="14085" width="15.28515625" style="6" customWidth="1"/>
    <col min="14086" max="14086" width="52.28515625" style="6" customWidth="1"/>
    <col min="14087" max="14087" width="48" style="6" customWidth="1"/>
    <col min="14088" max="14088" width="21.42578125" style="6" customWidth="1"/>
    <col min="14089" max="14092" width="21" style="6" bestFit="1" customWidth="1"/>
    <col min="14093" max="14093" width="4.28515625" style="6" customWidth="1"/>
    <col min="14094" max="14094" width="19.42578125" style="6" customWidth="1"/>
    <col min="14095" max="14336" width="9.140625" style="6"/>
    <col min="14337" max="14338" width="0" style="6" hidden="1" customWidth="1"/>
    <col min="14339" max="14339" width="16" style="6" customWidth="1"/>
    <col min="14340" max="14340" width="14.42578125" style="6" customWidth="1"/>
    <col min="14341" max="14341" width="15.28515625" style="6" customWidth="1"/>
    <col min="14342" max="14342" width="52.28515625" style="6" customWidth="1"/>
    <col min="14343" max="14343" width="48" style="6" customWidth="1"/>
    <col min="14344" max="14344" width="21.42578125" style="6" customWidth="1"/>
    <col min="14345" max="14348" width="21" style="6" bestFit="1" customWidth="1"/>
    <col min="14349" max="14349" width="4.28515625" style="6" customWidth="1"/>
    <col min="14350" max="14350" width="19.42578125" style="6" customWidth="1"/>
    <col min="14351" max="14592" width="9.140625" style="6"/>
    <col min="14593" max="14594" width="0" style="6" hidden="1" customWidth="1"/>
    <col min="14595" max="14595" width="16" style="6" customWidth="1"/>
    <col min="14596" max="14596" width="14.42578125" style="6" customWidth="1"/>
    <col min="14597" max="14597" width="15.28515625" style="6" customWidth="1"/>
    <col min="14598" max="14598" width="52.28515625" style="6" customWidth="1"/>
    <col min="14599" max="14599" width="48" style="6" customWidth="1"/>
    <col min="14600" max="14600" width="21.42578125" style="6" customWidth="1"/>
    <col min="14601" max="14604" width="21" style="6" bestFit="1" customWidth="1"/>
    <col min="14605" max="14605" width="4.28515625" style="6" customWidth="1"/>
    <col min="14606" max="14606" width="19.42578125" style="6" customWidth="1"/>
    <col min="14607" max="14848" width="9.140625" style="6"/>
    <col min="14849" max="14850" width="0" style="6" hidden="1" customWidth="1"/>
    <col min="14851" max="14851" width="16" style="6" customWidth="1"/>
    <col min="14852" max="14852" width="14.42578125" style="6" customWidth="1"/>
    <col min="14853" max="14853" width="15.28515625" style="6" customWidth="1"/>
    <col min="14854" max="14854" width="52.28515625" style="6" customWidth="1"/>
    <col min="14855" max="14855" width="48" style="6" customWidth="1"/>
    <col min="14856" max="14856" width="21.42578125" style="6" customWidth="1"/>
    <col min="14857" max="14860" width="21" style="6" bestFit="1" customWidth="1"/>
    <col min="14861" max="14861" width="4.28515625" style="6" customWidth="1"/>
    <col min="14862" max="14862" width="19.42578125" style="6" customWidth="1"/>
    <col min="14863" max="15104" width="9.140625" style="6"/>
    <col min="15105" max="15106" width="0" style="6" hidden="1" customWidth="1"/>
    <col min="15107" max="15107" width="16" style="6" customWidth="1"/>
    <col min="15108" max="15108" width="14.42578125" style="6" customWidth="1"/>
    <col min="15109" max="15109" width="15.28515625" style="6" customWidth="1"/>
    <col min="15110" max="15110" width="52.28515625" style="6" customWidth="1"/>
    <col min="15111" max="15111" width="48" style="6" customWidth="1"/>
    <col min="15112" max="15112" width="21.42578125" style="6" customWidth="1"/>
    <col min="15113" max="15116" width="21" style="6" bestFit="1" customWidth="1"/>
    <col min="15117" max="15117" width="4.28515625" style="6" customWidth="1"/>
    <col min="15118" max="15118" width="19.42578125" style="6" customWidth="1"/>
    <col min="15119" max="15360" width="9.140625" style="6"/>
    <col min="15361" max="15362" width="0" style="6" hidden="1" customWidth="1"/>
    <col min="15363" max="15363" width="16" style="6" customWidth="1"/>
    <col min="15364" max="15364" width="14.42578125" style="6" customWidth="1"/>
    <col min="15365" max="15365" width="15.28515625" style="6" customWidth="1"/>
    <col min="15366" max="15366" width="52.28515625" style="6" customWidth="1"/>
    <col min="15367" max="15367" width="48" style="6" customWidth="1"/>
    <col min="15368" max="15368" width="21.42578125" style="6" customWidth="1"/>
    <col min="15369" max="15372" width="21" style="6" bestFit="1" customWidth="1"/>
    <col min="15373" max="15373" width="4.28515625" style="6" customWidth="1"/>
    <col min="15374" max="15374" width="19.42578125" style="6" customWidth="1"/>
    <col min="15375" max="15616" width="9.140625" style="6"/>
    <col min="15617" max="15618" width="0" style="6" hidden="1" customWidth="1"/>
    <col min="15619" max="15619" width="16" style="6" customWidth="1"/>
    <col min="15620" max="15620" width="14.42578125" style="6" customWidth="1"/>
    <col min="15621" max="15621" width="15.28515625" style="6" customWidth="1"/>
    <col min="15622" max="15622" width="52.28515625" style="6" customWidth="1"/>
    <col min="15623" max="15623" width="48" style="6" customWidth="1"/>
    <col min="15624" max="15624" width="21.42578125" style="6" customWidth="1"/>
    <col min="15625" max="15628" width="21" style="6" bestFit="1" customWidth="1"/>
    <col min="15629" max="15629" width="4.28515625" style="6" customWidth="1"/>
    <col min="15630" max="15630" width="19.42578125" style="6" customWidth="1"/>
    <col min="15631" max="15872" width="9.140625" style="6"/>
    <col min="15873" max="15874" width="0" style="6" hidden="1" customWidth="1"/>
    <col min="15875" max="15875" width="16" style="6" customWidth="1"/>
    <col min="15876" max="15876" width="14.42578125" style="6" customWidth="1"/>
    <col min="15877" max="15877" width="15.28515625" style="6" customWidth="1"/>
    <col min="15878" max="15878" width="52.28515625" style="6" customWidth="1"/>
    <col min="15879" max="15879" width="48" style="6" customWidth="1"/>
    <col min="15880" max="15880" width="21.42578125" style="6" customWidth="1"/>
    <col min="15881" max="15884" width="21" style="6" bestFit="1" customWidth="1"/>
    <col min="15885" max="15885" width="4.28515625" style="6" customWidth="1"/>
    <col min="15886" max="15886" width="19.42578125" style="6" customWidth="1"/>
    <col min="15887" max="16128" width="9.140625" style="6"/>
    <col min="16129" max="16130" width="0" style="6" hidden="1" customWidth="1"/>
    <col min="16131" max="16131" width="16" style="6" customWidth="1"/>
    <col min="16132" max="16132" width="14.42578125" style="6" customWidth="1"/>
    <col min="16133" max="16133" width="15.28515625" style="6" customWidth="1"/>
    <col min="16134" max="16134" width="52.28515625" style="6" customWidth="1"/>
    <col min="16135" max="16135" width="48" style="6" customWidth="1"/>
    <col min="16136" max="16136" width="21.42578125" style="6" customWidth="1"/>
    <col min="16137" max="16140" width="21" style="6" bestFit="1" customWidth="1"/>
    <col min="16141" max="16141" width="4.28515625" style="6" customWidth="1"/>
    <col min="16142" max="16142" width="19.42578125" style="6" customWidth="1"/>
    <col min="16143" max="16384" width="9.140625" style="6"/>
  </cols>
  <sheetData>
    <row r="1" spans="1:14" ht="57" customHeight="1">
      <c r="G1" s="785" t="s">
        <v>667</v>
      </c>
      <c r="H1" s="785"/>
      <c r="I1" s="785"/>
      <c r="J1" s="689"/>
      <c r="K1" s="689"/>
      <c r="L1" s="689"/>
    </row>
    <row r="2" spans="1:14" ht="21" customHeight="1">
      <c r="E2" s="793" t="s">
        <v>439</v>
      </c>
      <c r="F2" s="794"/>
      <c r="G2" s="794"/>
      <c r="H2" s="794"/>
      <c r="I2" s="794"/>
      <c r="J2" s="794"/>
      <c r="K2" s="794"/>
      <c r="L2" s="104"/>
    </row>
    <row r="3" spans="1:14" ht="29.25" customHeight="1">
      <c r="C3" s="786" t="s">
        <v>365</v>
      </c>
      <c r="D3" s="787"/>
      <c r="E3" s="787"/>
      <c r="F3" s="787"/>
      <c r="G3" s="787"/>
      <c r="H3" s="787"/>
      <c r="I3" s="787"/>
      <c r="J3" s="787"/>
      <c r="K3" s="787"/>
      <c r="L3" s="787"/>
    </row>
    <row r="4" spans="1:14" ht="18.75" customHeight="1">
      <c r="C4" s="788">
        <v>13557000000</v>
      </c>
      <c r="D4" s="789"/>
      <c r="E4" s="198"/>
      <c r="F4" s="198"/>
      <c r="G4" s="198"/>
      <c r="H4" s="198"/>
      <c r="I4" s="198"/>
      <c r="J4" s="198"/>
      <c r="K4" s="198"/>
      <c r="L4" s="198"/>
    </row>
    <row r="5" spans="1:14" ht="17.25" customHeight="1">
      <c r="C5" s="790" t="s">
        <v>194</v>
      </c>
      <c r="D5" s="791"/>
      <c r="E5" s="198"/>
      <c r="F5" s="198"/>
      <c r="G5" s="198"/>
      <c r="H5" s="198"/>
      <c r="I5" s="198"/>
      <c r="J5" s="198"/>
      <c r="K5" s="198"/>
      <c r="L5" s="198"/>
    </row>
    <row r="6" spans="1:14" ht="18.75">
      <c r="C6" s="199"/>
      <c r="D6" s="200"/>
      <c r="E6" s="200"/>
      <c r="F6" s="200"/>
      <c r="G6" s="201"/>
      <c r="H6" s="201"/>
      <c r="I6" s="201"/>
      <c r="J6" s="202"/>
      <c r="K6" s="203"/>
      <c r="L6" s="204" t="s">
        <v>344</v>
      </c>
      <c r="M6" s="205"/>
      <c r="N6" s="205"/>
    </row>
    <row r="7" spans="1:14" s="209" customFormat="1" ht="56.45" customHeight="1">
      <c r="A7" s="206"/>
      <c r="B7" s="378"/>
      <c r="C7" s="792" t="s">
        <v>413</v>
      </c>
      <c r="D7" s="792" t="s">
        <v>345</v>
      </c>
      <c r="E7" s="792" t="s">
        <v>6</v>
      </c>
      <c r="F7" s="792" t="s">
        <v>346</v>
      </c>
      <c r="G7" s="780" t="s">
        <v>347</v>
      </c>
      <c r="H7" s="780" t="s">
        <v>348</v>
      </c>
      <c r="I7" s="780" t="s">
        <v>198</v>
      </c>
      <c r="J7" s="780" t="s">
        <v>8</v>
      </c>
      <c r="K7" s="782" t="s">
        <v>15</v>
      </c>
      <c r="L7" s="783"/>
      <c r="M7" s="207"/>
      <c r="N7" s="208"/>
    </row>
    <row r="8" spans="1:14" s="209" customFormat="1" ht="146.25" customHeight="1">
      <c r="A8" s="206"/>
      <c r="B8" s="206"/>
      <c r="C8" s="781"/>
      <c r="D8" s="781"/>
      <c r="E8" s="781"/>
      <c r="F8" s="781"/>
      <c r="G8" s="781"/>
      <c r="H8" s="781"/>
      <c r="I8" s="781"/>
      <c r="J8" s="781"/>
      <c r="K8" s="392" t="s">
        <v>9</v>
      </c>
      <c r="L8" s="393" t="s">
        <v>16</v>
      </c>
      <c r="M8" s="207"/>
      <c r="N8" s="208"/>
    </row>
    <row r="9" spans="1:14" s="214" customFormat="1" ht="14.25" customHeight="1" thickBot="1">
      <c r="A9" s="210"/>
      <c r="B9" s="210"/>
      <c r="C9" s="211">
        <v>1</v>
      </c>
      <c r="D9" s="211">
        <v>2</v>
      </c>
      <c r="E9" s="211">
        <v>3</v>
      </c>
      <c r="F9" s="211">
        <v>4</v>
      </c>
      <c r="G9" s="212">
        <v>5</v>
      </c>
      <c r="H9" s="212">
        <v>6</v>
      </c>
      <c r="I9" s="212">
        <v>7</v>
      </c>
      <c r="J9" s="211">
        <v>8</v>
      </c>
      <c r="K9" s="213">
        <v>9</v>
      </c>
      <c r="L9" s="212">
        <v>10</v>
      </c>
      <c r="M9" s="202"/>
      <c r="N9" s="202"/>
    </row>
    <row r="10" spans="1:14" s="214" customFormat="1" ht="19.5" thickBot="1">
      <c r="A10" s="210"/>
      <c r="B10" s="210"/>
      <c r="C10" s="215" t="s">
        <v>349</v>
      </c>
      <c r="D10" s="215" t="s">
        <v>289</v>
      </c>
      <c r="E10" s="216"/>
      <c r="F10" s="217" t="s">
        <v>410</v>
      </c>
      <c r="G10" s="218"/>
      <c r="H10" s="218"/>
      <c r="I10" s="219">
        <f t="shared" ref="I10:J10" si="0">I12+I13+I14+I15+I16+I18+I19+I21+I22+I23+I24+I28+I31+I32+I33+I34+I35+I36+I38+I39+I40+I41+I42+I43+I44+I45+I46+I47+I11+I29+I20+I37+I30</f>
        <v>68619081.289999992</v>
      </c>
      <c r="J10" s="219">
        <f t="shared" si="0"/>
        <v>40702718</v>
      </c>
      <c r="K10" s="219">
        <f>K12+K13+K14+K15+K16+K18+K19+K21+K22+K23+K24+K28+K31+K32+K33+K34+K35+K36+K38+K39+K40+K41+K42+K43+K44+K45+K46+K47+K11+K29+K20+K37+K30</f>
        <v>27916363.289999999</v>
      </c>
      <c r="L10" s="219">
        <f>L12+L13+L14+L15+L16+L18+L19+L21+L22+L23+L24+L28+L31+L32+L33+L34+L35+L36+L38+L39+L40+L41+L42+L43+L44+L45+L46+L47+L11+L29+L20+L37+L30</f>
        <v>27012243</v>
      </c>
      <c r="M10" s="202"/>
      <c r="N10" s="202"/>
    </row>
    <row r="11" spans="1:14" s="214" customFormat="1" ht="103.15" customHeight="1">
      <c r="A11" s="210"/>
      <c r="B11" s="210"/>
      <c r="C11" s="497" t="s">
        <v>19</v>
      </c>
      <c r="D11" s="497" t="s">
        <v>20</v>
      </c>
      <c r="E11" s="655" t="s">
        <v>21</v>
      </c>
      <c r="F11" s="73" t="s">
        <v>22</v>
      </c>
      <c r="G11" s="621" t="s">
        <v>425</v>
      </c>
      <c r="H11" s="224" t="s">
        <v>433</v>
      </c>
      <c r="I11" s="225">
        <f t="shared" ref="I11:I40" si="1">J11+K11</f>
        <v>880200</v>
      </c>
      <c r="J11" s="617"/>
      <c r="K11" s="618">
        <v>880200</v>
      </c>
      <c r="L11" s="618">
        <v>880200</v>
      </c>
      <c r="M11" s="202"/>
      <c r="N11" s="202"/>
    </row>
    <row r="12" spans="1:14" s="227" customFormat="1" ht="122.25" customHeight="1">
      <c r="A12" s="220"/>
      <c r="B12" s="220"/>
      <c r="C12" s="221" t="s">
        <v>23</v>
      </c>
      <c r="D12" s="221" t="s">
        <v>24</v>
      </c>
      <c r="E12" s="221" t="s">
        <v>25</v>
      </c>
      <c r="F12" s="222" t="s">
        <v>26</v>
      </c>
      <c r="G12" s="620" t="s">
        <v>416</v>
      </c>
      <c r="H12" s="608" t="s">
        <v>433</v>
      </c>
      <c r="I12" s="225">
        <f t="shared" si="1"/>
        <v>1000000</v>
      </c>
      <c r="J12" s="248">
        <v>1000000</v>
      </c>
      <c r="K12" s="248"/>
      <c r="L12" s="248"/>
    </row>
    <row r="13" spans="1:14" s="227" customFormat="1" ht="66">
      <c r="A13" s="220"/>
      <c r="B13" s="220"/>
      <c r="C13" s="221" t="s">
        <v>23</v>
      </c>
      <c r="D13" s="221" t="s">
        <v>24</v>
      </c>
      <c r="E13" s="221" t="s">
        <v>25</v>
      </c>
      <c r="F13" s="222" t="s">
        <v>26</v>
      </c>
      <c r="G13" s="228" t="s">
        <v>548</v>
      </c>
      <c r="H13" s="224" t="s">
        <v>547</v>
      </c>
      <c r="I13" s="225">
        <f t="shared" si="1"/>
        <v>500000</v>
      </c>
      <c r="J13" s="226">
        <v>500000</v>
      </c>
      <c r="K13" s="226"/>
      <c r="L13" s="226"/>
    </row>
    <row r="14" spans="1:14" s="227" customFormat="1" ht="99">
      <c r="A14" s="220"/>
      <c r="B14" s="220"/>
      <c r="C14" s="221" t="s">
        <v>23</v>
      </c>
      <c r="D14" s="221" t="s">
        <v>24</v>
      </c>
      <c r="E14" s="221" t="s">
        <v>25</v>
      </c>
      <c r="F14" s="222" t="s">
        <v>26</v>
      </c>
      <c r="G14" s="223" t="s">
        <v>408</v>
      </c>
      <c r="H14" s="224" t="s">
        <v>433</v>
      </c>
      <c r="I14" s="225">
        <f t="shared" si="1"/>
        <v>3487000</v>
      </c>
      <c r="J14" s="226">
        <v>3382000</v>
      </c>
      <c r="K14" s="226">
        <v>105000</v>
      </c>
      <c r="L14" s="226">
        <v>105000</v>
      </c>
    </row>
    <row r="15" spans="1:14" s="227" customFormat="1" ht="70.5" customHeight="1">
      <c r="A15" s="220"/>
      <c r="B15" s="220"/>
      <c r="C15" s="221" t="s">
        <v>27</v>
      </c>
      <c r="D15" s="221" t="s">
        <v>28</v>
      </c>
      <c r="E15" s="221" t="s">
        <v>29</v>
      </c>
      <c r="F15" s="222" t="s">
        <v>30</v>
      </c>
      <c r="G15" s="229" t="s">
        <v>350</v>
      </c>
      <c r="H15" s="224" t="s">
        <v>433</v>
      </c>
      <c r="I15" s="225">
        <f t="shared" si="1"/>
        <v>98000</v>
      </c>
      <c r="J15" s="226">
        <v>98000</v>
      </c>
      <c r="K15" s="226"/>
      <c r="L15" s="226"/>
    </row>
    <row r="16" spans="1:14" s="227" customFormat="1" ht="94.5" customHeight="1">
      <c r="A16" s="220"/>
      <c r="B16" s="220"/>
      <c r="C16" s="221" t="s">
        <v>35</v>
      </c>
      <c r="D16" s="221" t="s">
        <v>36</v>
      </c>
      <c r="E16" s="221" t="s">
        <v>37</v>
      </c>
      <c r="F16" s="414" t="s">
        <v>38</v>
      </c>
      <c r="G16" s="223" t="s">
        <v>408</v>
      </c>
      <c r="H16" s="224" t="s">
        <v>433</v>
      </c>
      <c r="I16" s="225">
        <f t="shared" si="1"/>
        <v>1892000</v>
      </c>
      <c r="J16" s="226"/>
      <c r="K16" s="226">
        <v>1892000</v>
      </c>
      <c r="L16" s="226">
        <v>1892000</v>
      </c>
    </row>
    <row r="17" spans="1:14" s="227" customFormat="1" ht="70.5" hidden="1" customHeight="1">
      <c r="A17" s="220"/>
      <c r="B17" s="220"/>
      <c r="C17" s="221" t="s">
        <v>39</v>
      </c>
      <c r="D17" s="221" t="s">
        <v>40</v>
      </c>
      <c r="E17" s="372" t="s">
        <v>41</v>
      </c>
      <c r="F17" s="73" t="s">
        <v>42</v>
      </c>
      <c r="G17" s="229" t="s">
        <v>350</v>
      </c>
      <c r="H17" s="224" t="s">
        <v>433</v>
      </c>
      <c r="I17" s="225">
        <f t="shared" si="1"/>
        <v>0</v>
      </c>
      <c r="J17" s="226">
        <v>0</v>
      </c>
      <c r="K17" s="226"/>
      <c r="L17" s="226"/>
    </row>
    <row r="18" spans="1:14" s="227" customFormat="1" ht="113.45" customHeight="1">
      <c r="A18" s="220"/>
      <c r="B18" s="220"/>
      <c r="C18" s="221" t="s">
        <v>520</v>
      </c>
      <c r="D18" s="221" t="s">
        <v>522</v>
      </c>
      <c r="E18" s="525">
        <v>1070</v>
      </c>
      <c r="F18" s="526" t="s">
        <v>521</v>
      </c>
      <c r="G18" s="253" t="s">
        <v>425</v>
      </c>
      <c r="H18" s="224" t="s">
        <v>433</v>
      </c>
      <c r="I18" s="225">
        <f t="shared" si="1"/>
        <v>0</v>
      </c>
      <c r="J18" s="226">
        <v>0</v>
      </c>
      <c r="K18" s="226"/>
      <c r="L18" s="226"/>
    </row>
    <row r="19" spans="1:14" s="227" customFormat="1" ht="158.44999999999999" customHeight="1">
      <c r="A19" s="220"/>
      <c r="B19" s="220"/>
      <c r="C19" s="221" t="s">
        <v>520</v>
      </c>
      <c r="D19" s="221" t="s">
        <v>522</v>
      </c>
      <c r="E19" s="595">
        <v>1070</v>
      </c>
      <c r="F19" s="526" t="s">
        <v>521</v>
      </c>
      <c r="G19" s="551" t="s">
        <v>606</v>
      </c>
      <c r="H19" s="574" t="s">
        <v>608</v>
      </c>
      <c r="I19" s="225">
        <f t="shared" si="1"/>
        <v>16500</v>
      </c>
      <c r="J19" s="226">
        <v>16500</v>
      </c>
      <c r="K19" s="226"/>
      <c r="L19" s="226"/>
    </row>
    <row r="20" spans="1:14" s="227" customFormat="1" ht="158.44999999999999" customHeight="1">
      <c r="A20" s="220"/>
      <c r="B20" s="220"/>
      <c r="C20" s="221" t="s">
        <v>520</v>
      </c>
      <c r="D20" s="221" t="s">
        <v>522</v>
      </c>
      <c r="E20" s="628">
        <v>1070</v>
      </c>
      <c r="F20" s="526" t="s">
        <v>521</v>
      </c>
      <c r="G20" s="551" t="s">
        <v>639</v>
      </c>
      <c r="H20" s="574" t="s">
        <v>640</v>
      </c>
      <c r="I20" s="225">
        <f t="shared" si="1"/>
        <v>62000</v>
      </c>
      <c r="J20" s="226">
        <v>62000</v>
      </c>
      <c r="K20" s="226"/>
      <c r="L20" s="226"/>
    </row>
    <row r="21" spans="1:14" s="214" customFormat="1" ht="71.45" customHeight="1">
      <c r="A21" s="210"/>
      <c r="B21" s="210"/>
      <c r="C21" s="221" t="s">
        <v>292</v>
      </c>
      <c r="D21" s="221" t="s">
        <v>399</v>
      </c>
      <c r="E21" s="221" t="s">
        <v>184</v>
      </c>
      <c r="F21" s="71" t="s">
        <v>293</v>
      </c>
      <c r="G21" s="231" t="s">
        <v>418</v>
      </c>
      <c r="H21" s="224" t="s">
        <v>433</v>
      </c>
      <c r="I21" s="225">
        <f t="shared" si="1"/>
        <v>100000</v>
      </c>
      <c r="J21" s="226"/>
      <c r="K21" s="226">
        <v>100000</v>
      </c>
      <c r="L21" s="226">
        <v>100000</v>
      </c>
      <c r="M21" s="202"/>
      <c r="N21" s="202"/>
    </row>
    <row r="22" spans="1:14" s="214" customFormat="1" ht="66">
      <c r="A22" s="210"/>
      <c r="B22" s="210"/>
      <c r="C22" s="221" t="s">
        <v>524</v>
      </c>
      <c r="D22" s="221" t="s">
        <v>525</v>
      </c>
      <c r="E22" s="221" t="s">
        <v>65</v>
      </c>
      <c r="F22" s="71" t="s">
        <v>540</v>
      </c>
      <c r="G22" s="231" t="s">
        <v>400</v>
      </c>
      <c r="H22" s="224" t="s">
        <v>433</v>
      </c>
      <c r="I22" s="225">
        <f t="shared" si="1"/>
        <v>125543</v>
      </c>
      <c r="J22" s="226"/>
      <c r="K22" s="226">
        <v>125543</v>
      </c>
      <c r="L22" s="226">
        <v>125543</v>
      </c>
      <c r="M22" s="202"/>
      <c r="N22" s="202"/>
    </row>
    <row r="23" spans="1:14" s="209" customFormat="1" ht="69.75" customHeight="1">
      <c r="A23" s="233"/>
      <c r="B23" s="379"/>
      <c r="C23" s="234" t="s">
        <v>63</v>
      </c>
      <c r="D23" s="221" t="s">
        <v>64</v>
      </c>
      <c r="E23" s="221" t="s">
        <v>65</v>
      </c>
      <c r="F23" s="229" t="s">
        <v>66</v>
      </c>
      <c r="G23" s="231" t="s">
        <v>400</v>
      </c>
      <c r="H23" s="224" t="s">
        <v>433</v>
      </c>
      <c r="I23" s="225">
        <f t="shared" si="1"/>
        <v>23186860</v>
      </c>
      <c r="J23" s="226">
        <v>20620860</v>
      </c>
      <c r="K23" s="226">
        <v>2566000</v>
      </c>
      <c r="L23" s="226">
        <v>2566000</v>
      </c>
    </row>
    <row r="24" spans="1:14" s="209" customFormat="1" ht="123" customHeight="1">
      <c r="A24" s="233"/>
      <c r="B24" s="379"/>
      <c r="C24" s="234" t="s">
        <v>67</v>
      </c>
      <c r="D24" s="221" t="s">
        <v>68</v>
      </c>
      <c r="E24" s="235" t="s">
        <v>69</v>
      </c>
      <c r="F24" s="232" t="s">
        <v>353</v>
      </c>
      <c r="G24" s="231" t="s">
        <v>417</v>
      </c>
      <c r="H24" s="224" t="s">
        <v>433</v>
      </c>
      <c r="I24" s="225">
        <f t="shared" si="1"/>
        <v>6230000</v>
      </c>
      <c r="J24" s="226">
        <v>6230000</v>
      </c>
      <c r="K24" s="226"/>
      <c r="L24" s="226"/>
    </row>
    <row r="25" spans="1:14" s="227" customFormat="1" ht="90" hidden="1" customHeight="1">
      <c r="A25" s="233"/>
      <c r="B25" s="380"/>
      <c r="C25" s="221" t="s">
        <v>183</v>
      </c>
      <c r="D25" s="221" t="s">
        <v>403</v>
      </c>
      <c r="E25" s="221" t="s">
        <v>184</v>
      </c>
      <c r="F25" s="73" t="s">
        <v>185</v>
      </c>
      <c r="G25" s="231" t="s">
        <v>419</v>
      </c>
      <c r="H25" s="224" t="s">
        <v>433</v>
      </c>
      <c r="I25" s="225">
        <f t="shared" si="1"/>
        <v>0</v>
      </c>
      <c r="J25" s="226"/>
      <c r="K25" s="226"/>
      <c r="L25" s="226"/>
    </row>
    <row r="26" spans="1:14" s="227" customFormat="1" ht="56.45" hidden="1" customHeight="1">
      <c r="A26" s="233"/>
      <c r="B26" s="380"/>
      <c r="C26" s="221" t="s">
        <v>70</v>
      </c>
      <c r="D26" s="221" t="s">
        <v>71</v>
      </c>
      <c r="E26" s="221" t="s">
        <v>72</v>
      </c>
      <c r="F26" s="73" t="s">
        <v>73</v>
      </c>
      <c r="G26" s="231" t="s">
        <v>420</v>
      </c>
      <c r="H26" s="224" t="s">
        <v>433</v>
      </c>
      <c r="I26" s="225">
        <f t="shared" si="1"/>
        <v>0</v>
      </c>
      <c r="J26" s="226"/>
      <c r="K26" s="226"/>
      <c r="L26" s="226"/>
    </row>
    <row r="27" spans="1:14" s="227" customFormat="1" ht="16.5" hidden="1">
      <c r="A27" s="233"/>
      <c r="B27" s="380"/>
      <c r="C27" s="221"/>
      <c r="D27" s="221"/>
      <c r="E27" s="221"/>
      <c r="F27" s="230"/>
      <c r="G27" s="231"/>
      <c r="H27" s="224"/>
      <c r="I27" s="225">
        <f t="shared" si="1"/>
        <v>0</v>
      </c>
      <c r="J27" s="226"/>
      <c r="K27" s="226"/>
      <c r="L27" s="226"/>
    </row>
    <row r="28" spans="1:14" s="227" customFormat="1" ht="51" customHeight="1">
      <c r="A28" s="233"/>
      <c r="B28" s="380"/>
      <c r="C28" s="221" t="s">
        <v>70</v>
      </c>
      <c r="D28" s="221" t="s">
        <v>71</v>
      </c>
      <c r="E28" s="221" t="s">
        <v>72</v>
      </c>
      <c r="F28" s="230" t="s">
        <v>73</v>
      </c>
      <c r="G28" s="231" t="s">
        <v>580</v>
      </c>
      <c r="H28" s="224" t="s">
        <v>433</v>
      </c>
      <c r="I28" s="225">
        <f t="shared" si="1"/>
        <v>216120.29</v>
      </c>
      <c r="J28" s="226"/>
      <c r="K28" s="226">
        <v>216120.29</v>
      </c>
      <c r="L28" s="226"/>
    </row>
    <row r="29" spans="1:14" s="227" customFormat="1" ht="51" customHeight="1">
      <c r="A29" s="233"/>
      <c r="B29" s="380"/>
      <c r="C29" s="221" t="s">
        <v>70</v>
      </c>
      <c r="D29" s="221" t="s">
        <v>71</v>
      </c>
      <c r="E29" s="221" t="s">
        <v>72</v>
      </c>
      <c r="F29" s="73" t="s">
        <v>73</v>
      </c>
      <c r="G29" s="231" t="s">
        <v>420</v>
      </c>
      <c r="H29" s="224" t="s">
        <v>433</v>
      </c>
      <c r="I29" s="225">
        <f t="shared" si="1"/>
        <v>49000</v>
      </c>
      <c r="J29" s="226">
        <v>49000</v>
      </c>
      <c r="K29" s="226"/>
      <c r="L29" s="226"/>
    </row>
    <row r="30" spans="1:14" s="227" customFormat="1" ht="78.599999999999994" customHeight="1">
      <c r="A30" s="233"/>
      <c r="B30" s="380"/>
      <c r="C30" s="221" t="s">
        <v>645</v>
      </c>
      <c r="D30" s="221" t="s">
        <v>646</v>
      </c>
      <c r="E30" s="221" t="s">
        <v>75</v>
      </c>
      <c r="F30" s="73" t="s">
        <v>631</v>
      </c>
      <c r="G30" s="223" t="s">
        <v>618</v>
      </c>
      <c r="H30" s="547" t="s">
        <v>624</v>
      </c>
      <c r="I30" s="225">
        <f t="shared" si="1"/>
        <v>700000</v>
      </c>
      <c r="J30" s="226"/>
      <c r="K30" s="226">
        <v>700000</v>
      </c>
      <c r="L30" s="226">
        <v>700000</v>
      </c>
    </row>
    <row r="31" spans="1:14" s="227" customFormat="1" ht="95.45" customHeight="1">
      <c r="A31" s="233"/>
      <c r="B31" s="380"/>
      <c r="C31" s="221" t="s">
        <v>604</v>
      </c>
      <c r="D31" s="221" t="s">
        <v>605</v>
      </c>
      <c r="E31" s="221" t="s">
        <v>75</v>
      </c>
      <c r="F31" s="230" t="s">
        <v>607</v>
      </c>
      <c r="G31" s="223" t="s">
        <v>408</v>
      </c>
      <c r="H31" s="224" t="s">
        <v>433</v>
      </c>
      <c r="I31" s="225">
        <f t="shared" si="1"/>
        <v>1300000</v>
      </c>
      <c r="J31" s="226"/>
      <c r="K31" s="226">
        <v>1300000</v>
      </c>
      <c r="L31" s="226">
        <v>1300000</v>
      </c>
    </row>
    <row r="32" spans="1:14" s="227" customFormat="1" ht="85.9" customHeight="1">
      <c r="A32" s="233"/>
      <c r="B32" s="380"/>
      <c r="C32" s="221" t="s">
        <v>614</v>
      </c>
      <c r="D32" s="221" t="s">
        <v>617</v>
      </c>
      <c r="E32" s="221" t="s">
        <v>75</v>
      </c>
      <c r="F32" s="230" t="s">
        <v>615</v>
      </c>
      <c r="G32" s="223" t="s">
        <v>618</v>
      </c>
      <c r="H32" s="547" t="s">
        <v>624</v>
      </c>
      <c r="I32" s="225">
        <f t="shared" si="1"/>
        <v>0</v>
      </c>
      <c r="J32" s="226"/>
      <c r="K32" s="226">
        <v>0</v>
      </c>
      <c r="L32" s="226">
        <v>0</v>
      </c>
    </row>
    <row r="33" spans="1:14" s="227" customFormat="1" ht="58.9" customHeight="1">
      <c r="A33" s="233"/>
      <c r="B33" s="380"/>
      <c r="C33" s="221" t="s">
        <v>440</v>
      </c>
      <c r="D33" s="221" t="s">
        <v>441</v>
      </c>
      <c r="E33" s="221" t="s">
        <v>75</v>
      </c>
      <c r="F33" s="73" t="s">
        <v>442</v>
      </c>
      <c r="G33" s="231" t="s">
        <v>458</v>
      </c>
      <c r="H33" s="224" t="s">
        <v>433</v>
      </c>
      <c r="I33" s="225">
        <f t="shared" si="1"/>
        <v>89000</v>
      </c>
      <c r="J33" s="226"/>
      <c r="K33" s="226">
        <v>89000</v>
      </c>
      <c r="L33" s="226">
        <v>89000</v>
      </c>
    </row>
    <row r="34" spans="1:14" s="209" customFormat="1" ht="77.25" customHeight="1">
      <c r="A34" s="233"/>
      <c r="B34" s="381"/>
      <c r="C34" s="221" t="s">
        <v>77</v>
      </c>
      <c r="D34" s="221" t="s">
        <v>78</v>
      </c>
      <c r="E34" s="221" t="s">
        <v>79</v>
      </c>
      <c r="F34" s="230" t="s">
        <v>80</v>
      </c>
      <c r="G34" s="231" t="s">
        <v>400</v>
      </c>
      <c r="H34" s="224" t="s">
        <v>433</v>
      </c>
      <c r="I34" s="225">
        <f t="shared" si="1"/>
        <v>14997000</v>
      </c>
      <c r="J34" s="226">
        <v>5115500</v>
      </c>
      <c r="K34" s="226">
        <v>9881500</v>
      </c>
      <c r="L34" s="226">
        <v>9881500</v>
      </c>
    </row>
    <row r="35" spans="1:14" s="241" customFormat="1" ht="57.75" customHeight="1">
      <c r="A35" s="236"/>
      <c r="B35" s="382"/>
      <c r="C35" s="237" t="s">
        <v>81</v>
      </c>
      <c r="D35" s="237" t="s">
        <v>82</v>
      </c>
      <c r="E35" s="237" t="s">
        <v>83</v>
      </c>
      <c r="F35" s="238" t="s">
        <v>354</v>
      </c>
      <c r="G35" s="229" t="s">
        <v>401</v>
      </c>
      <c r="H35" s="224" t="s">
        <v>433</v>
      </c>
      <c r="I35" s="239">
        <f>J35+K35</f>
        <v>200000</v>
      </c>
      <c r="J35" s="240">
        <v>200000</v>
      </c>
      <c r="K35" s="240"/>
      <c r="L35" s="240"/>
    </row>
    <row r="36" spans="1:14" s="241" customFormat="1" ht="61.15" customHeight="1">
      <c r="A36" s="236"/>
      <c r="B36" s="382"/>
      <c r="C36" s="237" t="s">
        <v>85</v>
      </c>
      <c r="D36" s="237" t="s">
        <v>86</v>
      </c>
      <c r="E36" s="237" t="s">
        <v>83</v>
      </c>
      <c r="F36" s="242" t="s">
        <v>355</v>
      </c>
      <c r="G36" s="243" t="s">
        <v>422</v>
      </c>
      <c r="H36" s="224" t="s">
        <v>433</v>
      </c>
      <c r="I36" s="239">
        <f>J36+K36</f>
        <v>209000</v>
      </c>
      <c r="J36" s="240">
        <v>209000</v>
      </c>
      <c r="K36" s="240"/>
      <c r="L36" s="240"/>
    </row>
    <row r="37" spans="1:14" s="241" customFormat="1" ht="73.150000000000006" customHeight="1">
      <c r="A37" s="236"/>
      <c r="B37" s="382"/>
      <c r="C37" s="611" t="s">
        <v>634</v>
      </c>
      <c r="D37" s="628">
        <v>7640</v>
      </c>
      <c r="E37" s="542" t="s">
        <v>83</v>
      </c>
      <c r="F37" s="73" t="s">
        <v>632</v>
      </c>
      <c r="G37" s="223" t="s">
        <v>618</v>
      </c>
      <c r="H37" s="547" t="s">
        <v>624</v>
      </c>
      <c r="I37" s="239">
        <f>J37+K37</f>
        <v>386600</v>
      </c>
      <c r="J37" s="632"/>
      <c r="K37" s="632">
        <v>386600</v>
      </c>
      <c r="L37" s="632">
        <v>386600</v>
      </c>
    </row>
    <row r="38" spans="1:14" s="227" customFormat="1" ht="73.150000000000006" customHeight="1">
      <c r="A38" s="233"/>
      <c r="B38" s="380"/>
      <c r="C38" s="244" t="s">
        <v>88</v>
      </c>
      <c r="D38" s="245">
        <v>7650</v>
      </c>
      <c r="E38" s="246" t="s">
        <v>90</v>
      </c>
      <c r="F38" s="247" t="s">
        <v>91</v>
      </c>
      <c r="G38" s="247" t="s">
        <v>402</v>
      </c>
      <c r="H38" s="224" t="s">
        <v>433</v>
      </c>
      <c r="I38" s="225">
        <f t="shared" si="1"/>
        <v>49800</v>
      </c>
      <c r="J38" s="248"/>
      <c r="K38" s="248">
        <v>49800</v>
      </c>
      <c r="L38" s="248">
        <v>49800</v>
      </c>
    </row>
    <row r="39" spans="1:14" s="227" customFormat="1" ht="62.45" customHeight="1">
      <c r="A39" s="233"/>
      <c r="B39" s="380"/>
      <c r="C39" s="502" t="s">
        <v>611</v>
      </c>
      <c r="D39" s="628">
        <v>7670</v>
      </c>
      <c r="E39" s="502" t="s">
        <v>90</v>
      </c>
      <c r="F39" s="73" t="s">
        <v>610</v>
      </c>
      <c r="G39" s="247" t="s">
        <v>417</v>
      </c>
      <c r="H39" s="224" t="s">
        <v>433</v>
      </c>
      <c r="I39" s="225">
        <f t="shared" si="1"/>
        <v>8839600</v>
      </c>
      <c r="J39" s="248"/>
      <c r="K39" s="248">
        <v>8839600</v>
      </c>
      <c r="L39" s="248">
        <v>8839600</v>
      </c>
    </row>
    <row r="40" spans="1:14" s="227" customFormat="1" ht="89.25" customHeight="1">
      <c r="A40" s="233"/>
      <c r="B40" s="380"/>
      <c r="C40" s="221" t="s">
        <v>92</v>
      </c>
      <c r="D40" s="221" t="s">
        <v>93</v>
      </c>
      <c r="E40" s="221" t="s">
        <v>90</v>
      </c>
      <c r="F40" s="230" t="s">
        <v>356</v>
      </c>
      <c r="G40" s="243" t="s">
        <v>423</v>
      </c>
      <c r="H40" s="224" t="s">
        <v>433</v>
      </c>
      <c r="I40" s="225">
        <f t="shared" si="1"/>
        <v>200000</v>
      </c>
      <c r="J40" s="226">
        <v>200000</v>
      </c>
      <c r="K40" s="226"/>
      <c r="L40" s="226"/>
    </row>
    <row r="41" spans="1:14" s="214" customFormat="1" ht="58.15" customHeight="1">
      <c r="A41" s="210"/>
      <c r="B41" s="210"/>
      <c r="C41" s="249" t="s">
        <v>95</v>
      </c>
      <c r="D41" s="245">
        <v>7693</v>
      </c>
      <c r="E41" s="246" t="s">
        <v>90</v>
      </c>
      <c r="F41" s="247" t="s">
        <v>357</v>
      </c>
      <c r="G41" s="250" t="s">
        <v>424</v>
      </c>
      <c r="H41" s="224" t="s">
        <v>433</v>
      </c>
      <c r="I41" s="225">
        <f>J41+K41</f>
        <v>49500</v>
      </c>
      <c r="J41" s="251">
        <v>49500</v>
      </c>
      <c r="K41" s="252"/>
      <c r="L41" s="252"/>
      <c r="M41" s="202"/>
      <c r="N41" s="202"/>
    </row>
    <row r="42" spans="1:14" s="214" customFormat="1" ht="116.45" customHeight="1">
      <c r="A42" s="210"/>
      <c r="B42" s="210"/>
      <c r="C42" s="221" t="s">
        <v>98</v>
      </c>
      <c r="D42" s="221" t="s">
        <v>99</v>
      </c>
      <c r="E42" s="221" t="s">
        <v>100</v>
      </c>
      <c r="F42" s="230" t="s">
        <v>101</v>
      </c>
      <c r="G42" s="253" t="s">
        <v>425</v>
      </c>
      <c r="H42" s="224" t="s">
        <v>433</v>
      </c>
      <c r="I42" s="225">
        <f t="shared" ref="I42:I56" si="2">J42+K42</f>
        <v>846758</v>
      </c>
      <c r="J42" s="254">
        <v>809758</v>
      </c>
      <c r="K42" s="255">
        <v>37000</v>
      </c>
      <c r="L42" s="255">
        <v>37000</v>
      </c>
      <c r="M42" s="202"/>
      <c r="N42" s="202"/>
    </row>
    <row r="43" spans="1:14" s="214" customFormat="1" ht="83.25" customHeight="1">
      <c r="A43" s="210"/>
      <c r="B43" s="210"/>
      <c r="C43" s="221" t="s">
        <v>102</v>
      </c>
      <c r="D43" s="221" t="s">
        <v>103</v>
      </c>
      <c r="E43" s="221" t="s">
        <v>100</v>
      </c>
      <c r="F43" s="230" t="s">
        <v>578</v>
      </c>
      <c r="G43" s="253" t="s">
        <v>404</v>
      </c>
      <c r="H43" s="224" t="s">
        <v>433</v>
      </c>
      <c r="I43" s="225">
        <f t="shared" si="2"/>
        <v>1105000</v>
      </c>
      <c r="J43" s="254">
        <v>1045000</v>
      </c>
      <c r="K43" s="255">
        <v>60000</v>
      </c>
      <c r="L43" s="255">
        <v>60000</v>
      </c>
      <c r="M43" s="202"/>
      <c r="N43" s="202"/>
    </row>
    <row r="44" spans="1:14" s="214" customFormat="1" ht="61.9" customHeight="1">
      <c r="A44" s="210"/>
      <c r="B44" s="210"/>
      <c r="C44" s="542" t="s">
        <v>541</v>
      </c>
      <c r="D44" s="531">
        <v>8230</v>
      </c>
      <c r="E44" s="542" t="s">
        <v>100</v>
      </c>
      <c r="F44" s="73" t="s">
        <v>542</v>
      </c>
      <c r="G44" s="527" t="s">
        <v>543</v>
      </c>
      <c r="H44" s="224" t="s">
        <v>545</v>
      </c>
      <c r="I44" s="541">
        <f t="shared" si="2"/>
        <v>115600</v>
      </c>
      <c r="J44" s="528">
        <v>115600</v>
      </c>
      <c r="K44" s="529"/>
      <c r="L44" s="529"/>
      <c r="M44" s="202"/>
      <c r="N44" s="202"/>
    </row>
    <row r="45" spans="1:14" s="214" customFormat="1" ht="110.45" hidden="1" customHeight="1">
      <c r="A45" s="210"/>
      <c r="B45" s="210"/>
      <c r="C45" s="556" t="s">
        <v>612</v>
      </c>
      <c r="D45" s="605">
        <v>8240</v>
      </c>
      <c r="E45" s="542" t="s">
        <v>562</v>
      </c>
      <c r="F45" s="73" t="s">
        <v>561</v>
      </c>
      <c r="G45" s="622" t="s">
        <v>425</v>
      </c>
      <c r="H45" s="224" t="s">
        <v>433</v>
      </c>
      <c r="I45" s="541">
        <f t="shared" si="2"/>
        <v>0</v>
      </c>
      <c r="J45" s="528"/>
      <c r="K45" s="529"/>
      <c r="L45" s="529"/>
      <c r="M45" s="202"/>
      <c r="N45" s="202"/>
    </row>
    <row r="46" spans="1:14" s="227" customFormat="1" ht="50.25" customHeight="1">
      <c r="A46" s="233"/>
      <c r="B46" s="380"/>
      <c r="C46" s="256" t="s">
        <v>105</v>
      </c>
      <c r="D46" s="256" t="s">
        <v>106</v>
      </c>
      <c r="E46" s="256" t="s">
        <v>107</v>
      </c>
      <c r="F46" s="257" t="s">
        <v>108</v>
      </c>
      <c r="G46" s="258" t="s">
        <v>405</v>
      </c>
      <c r="H46" s="396" t="s">
        <v>433</v>
      </c>
      <c r="I46" s="259">
        <f t="shared" si="2"/>
        <v>688000</v>
      </c>
      <c r="J46" s="260"/>
      <c r="K46" s="260">
        <v>688000</v>
      </c>
      <c r="L46" s="260"/>
    </row>
    <row r="47" spans="1:14" s="227" customFormat="1" ht="43.15" customHeight="1" thickBot="1">
      <c r="A47" s="220"/>
      <c r="B47" s="220"/>
      <c r="C47" s="472" t="s">
        <v>459</v>
      </c>
      <c r="D47" s="472" t="s">
        <v>460</v>
      </c>
      <c r="E47" s="471" t="s">
        <v>180</v>
      </c>
      <c r="F47" s="477" t="s">
        <v>461</v>
      </c>
      <c r="G47" s="473" t="s">
        <v>462</v>
      </c>
      <c r="H47" s="474" t="s">
        <v>517</v>
      </c>
      <c r="I47" s="475">
        <f t="shared" si="2"/>
        <v>1000000</v>
      </c>
      <c r="J47" s="476">
        <v>1000000</v>
      </c>
      <c r="K47" s="476"/>
      <c r="L47" s="476"/>
    </row>
    <row r="48" spans="1:14" s="266" customFormat="1" ht="38.25" thickBot="1">
      <c r="A48" s="261"/>
      <c r="B48" s="261"/>
      <c r="C48" s="215" t="s">
        <v>358</v>
      </c>
      <c r="D48" s="262" t="s">
        <v>290</v>
      </c>
      <c r="E48" s="262"/>
      <c r="F48" s="263" t="s">
        <v>359</v>
      </c>
      <c r="G48" s="263"/>
      <c r="H48" s="264"/>
      <c r="I48" s="219">
        <f>I49+I50+I51+I52+I53+I54+I55+I56</f>
        <v>11553875</v>
      </c>
      <c r="J48" s="219">
        <f t="shared" ref="J48:L48" si="3">J49+J50+J51+J52+J53+J54+J55+J56</f>
        <v>1627590</v>
      </c>
      <c r="K48" s="219">
        <f t="shared" si="3"/>
        <v>9926285</v>
      </c>
      <c r="L48" s="219">
        <f t="shared" si="3"/>
        <v>9926285</v>
      </c>
      <c r="M48" s="265"/>
      <c r="N48" s="265"/>
    </row>
    <row r="49" spans="1:14" s="266" customFormat="1" ht="114" customHeight="1">
      <c r="A49" s="261"/>
      <c r="B49" s="261"/>
      <c r="C49" s="623" t="s">
        <v>119</v>
      </c>
      <c r="D49" s="623" t="s">
        <v>120</v>
      </c>
      <c r="E49" s="623" t="s">
        <v>121</v>
      </c>
      <c r="F49" s="73" t="s">
        <v>122</v>
      </c>
      <c r="G49" s="622" t="s">
        <v>425</v>
      </c>
      <c r="H49" s="224" t="s">
        <v>433</v>
      </c>
      <c r="I49" s="239">
        <f t="shared" si="2"/>
        <v>9926285</v>
      </c>
      <c r="J49" s="617"/>
      <c r="K49" s="618">
        <v>9926285</v>
      </c>
      <c r="L49" s="618">
        <v>9926285</v>
      </c>
      <c r="M49" s="265"/>
      <c r="N49" s="265"/>
    </row>
    <row r="50" spans="1:14" s="266" customFormat="1" ht="49.5">
      <c r="A50" s="261"/>
      <c r="B50" s="261"/>
      <c r="C50" s="610" t="s">
        <v>137</v>
      </c>
      <c r="D50" s="611" t="s">
        <v>138</v>
      </c>
      <c r="E50" s="612" t="s">
        <v>135</v>
      </c>
      <c r="F50" s="385" t="s">
        <v>139</v>
      </c>
      <c r="G50" s="607" t="s">
        <v>426</v>
      </c>
      <c r="H50" s="608" t="s">
        <v>433</v>
      </c>
      <c r="I50" s="239">
        <f t="shared" si="2"/>
        <v>67600</v>
      </c>
      <c r="J50" s="609">
        <v>67600</v>
      </c>
      <c r="K50" s="609"/>
      <c r="L50" s="609"/>
      <c r="M50" s="265"/>
      <c r="N50" s="265"/>
    </row>
    <row r="51" spans="1:14" s="266" customFormat="1" ht="112.5">
      <c r="A51" s="261"/>
      <c r="B51" s="261"/>
      <c r="C51" s="542" t="s">
        <v>558</v>
      </c>
      <c r="D51" s="550">
        <v>3230</v>
      </c>
      <c r="E51" s="550">
        <v>1070</v>
      </c>
      <c r="F51" s="526" t="s">
        <v>521</v>
      </c>
      <c r="G51" s="551" t="s">
        <v>559</v>
      </c>
      <c r="H51" s="224" t="s">
        <v>560</v>
      </c>
      <c r="I51" s="239">
        <f t="shared" si="2"/>
        <v>400150</v>
      </c>
      <c r="J51" s="552">
        <v>400150</v>
      </c>
      <c r="K51" s="552"/>
      <c r="L51" s="552"/>
      <c r="M51" s="265"/>
      <c r="N51" s="265"/>
    </row>
    <row r="52" spans="1:14" s="272" customFormat="1" ht="49.5">
      <c r="A52" s="267"/>
      <c r="B52" s="267"/>
      <c r="C52" s="384" t="s">
        <v>143</v>
      </c>
      <c r="D52" s="268" t="s">
        <v>144</v>
      </c>
      <c r="E52" s="268" t="s">
        <v>145</v>
      </c>
      <c r="F52" s="334" t="s">
        <v>146</v>
      </c>
      <c r="G52" s="269" t="s">
        <v>406</v>
      </c>
      <c r="H52" s="547" t="s">
        <v>434</v>
      </c>
      <c r="I52" s="225">
        <f t="shared" si="2"/>
        <v>100000</v>
      </c>
      <c r="J52" s="270">
        <v>100000</v>
      </c>
      <c r="K52" s="270"/>
      <c r="L52" s="270"/>
      <c r="M52" s="271"/>
      <c r="N52" s="271"/>
    </row>
    <row r="53" spans="1:14" s="209" customFormat="1" ht="75.75" customHeight="1" thickBot="1">
      <c r="A53" s="233"/>
      <c r="B53" s="379"/>
      <c r="C53" s="256" t="s">
        <v>150</v>
      </c>
      <c r="D53" s="256" t="s">
        <v>151</v>
      </c>
      <c r="E53" s="256" t="s">
        <v>145</v>
      </c>
      <c r="F53" s="257" t="s">
        <v>360</v>
      </c>
      <c r="G53" s="231" t="s">
        <v>407</v>
      </c>
      <c r="H53" s="224" t="s">
        <v>433</v>
      </c>
      <c r="I53" s="225">
        <f t="shared" si="2"/>
        <v>535840</v>
      </c>
      <c r="J53" s="226">
        <v>535840</v>
      </c>
      <c r="K53" s="226"/>
      <c r="L53" s="226"/>
    </row>
    <row r="54" spans="1:14" s="209" customFormat="1" ht="75.75" customHeight="1">
      <c r="A54" s="233"/>
      <c r="B54" s="379"/>
      <c r="C54" s="256" t="s">
        <v>153</v>
      </c>
      <c r="D54" s="256" t="s">
        <v>154</v>
      </c>
      <c r="E54" s="256" t="s">
        <v>145</v>
      </c>
      <c r="F54" s="257" t="s">
        <v>155</v>
      </c>
      <c r="G54" s="395" t="s">
        <v>426</v>
      </c>
      <c r="H54" s="224" t="s">
        <v>433</v>
      </c>
      <c r="I54" s="225">
        <f t="shared" si="2"/>
        <v>50000</v>
      </c>
      <c r="J54" s="260">
        <v>50000</v>
      </c>
      <c r="K54" s="260"/>
      <c r="L54" s="260"/>
    </row>
    <row r="55" spans="1:14" s="209" customFormat="1" ht="49.5">
      <c r="A55" s="273">
        <v>250404</v>
      </c>
      <c r="B55" s="381"/>
      <c r="C55" s="221" t="s">
        <v>153</v>
      </c>
      <c r="D55" s="221" t="s">
        <v>154</v>
      </c>
      <c r="E55" s="221" t="s">
        <v>145</v>
      </c>
      <c r="F55" s="230" t="s">
        <v>155</v>
      </c>
      <c r="G55" s="231" t="s">
        <v>406</v>
      </c>
      <c r="H55" s="224" t="s">
        <v>434</v>
      </c>
      <c r="I55" s="541">
        <f t="shared" si="2"/>
        <v>52000</v>
      </c>
      <c r="J55" s="226">
        <v>52000</v>
      </c>
      <c r="K55" s="226"/>
      <c r="L55" s="226"/>
    </row>
    <row r="56" spans="1:14" s="209" customFormat="1" ht="91.9" customHeight="1" thickBot="1">
      <c r="A56" s="388"/>
      <c r="B56" s="389"/>
      <c r="C56" s="556" t="s">
        <v>563</v>
      </c>
      <c r="D56" s="554">
        <v>8240</v>
      </c>
      <c r="E56" s="542" t="s">
        <v>562</v>
      </c>
      <c r="F56" s="73" t="s">
        <v>561</v>
      </c>
      <c r="G56" s="269" t="s">
        <v>564</v>
      </c>
      <c r="H56" s="547" t="s">
        <v>565</v>
      </c>
      <c r="I56" s="541">
        <f t="shared" si="2"/>
        <v>422000</v>
      </c>
      <c r="J56" s="557">
        <v>422000</v>
      </c>
      <c r="K56" s="557"/>
      <c r="L56" s="557"/>
    </row>
    <row r="57" spans="1:14" s="209" customFormat="1" ht="32.25" thickBot="1">
      <c r="A57" s="388"/>
      <c r="B57" s="389"/>
      <c r="C57" s="586" t="s">
        <v>591</v>
      </c>
      <c r="D57" s="405" t="s">
        <v>291</v>
      </c>
      <c r="E57" s="406"/>
      <c r="F57" s="407" t="s">
        <v>186</v>
      </c>
      <c r="G57" s="408"/>
      <c r="H57" s="409"/>
      <c r="I57" s="376">
        <f>I58+I59+I61+I60</f>
        <v>782000</v>
      </c>
      <c r="J57" s="376">
        <f>J58+J59+J60</f>
        <v>565000</v>
      </c>
      <c r="K57" s="376">
        <f>K58+K59+K61+K60</f>
        <v>217000</v>
      </c>
      <c r="L57" s="376">
        <f>L58+L59+L61+L60</f>
        <v>217000</v>
      </c>
    </row>
    <row r="58" spans="1:14" s="209" customFormat="1" ht="82.5">
      <c r="A58" s="388"/>
      <c r="B58" s="389"/>
      <c r="C58" s="365" t="s">
        <v>428</v>
      </c>
      <c r="D58" s="365" t="s">
        <v>48</v>
      </c>
      <c r="E58" s="365" t="s">
        <v>49</v>
      </c>
      <c r="F58" s="247" t="s">
        <v>50</v>
      </c>
      <c r="G58" s="242" t="s">
        <v>394</v>
      </c>
      <c r="H58" s="224" t="s">
        <v>433</v>
      </c>
      <c r="I58" s="225">
        <f t="shared" ref="I58:I61" si="4">J58+K58</f>
        <v>120000</v>
      </c>
      <c r="J58" s="248">
        <v>120000</v>
      </c>
      <c r="K58" s="248"/>
      <c r="L58" s="248"/>
    </row>
    <row r="59" spans="1:14" s="209" customFormat="1" ht="70.5" customHeight="1">
      <c r="A59" s="388"/>
      <c r="B59" s="389"/>
      <c r="C59" s="221" t="s">
        <v>581</v>
      </c>
      <c r="D59" s="221" t="s">
        <v>61</v>
      </c>
      <c r="E59" s="221" t="s">
        <v>59</v>
      </c>
      <c r="F59" s="232" t="s">
        <v>62</v>
      </c>
      <c r="G59" s="231" t="s">
        <v>584</v>
      </c>
      <c r="H59" s="224" t="s">
        <v>622</v>
      </c>
      <c r="I59" s="541">
        <f t="shared" si="4"/>
        <v>25000</v>
      </c>
      <c r="J59" s="226">
        <v>25000</v>
      </c>
      <c r="K59" s="226"/>
      <c r="L59" s="226"/>
    </row>
    <row r="60" spans="1:14" s="209" customFormat="1" ht="70.5" customHeight="1">
      <c r="A60" s="388"/>
      <c r="B60" s="389"/>
      <c r="C60" s="221" t="s">
        <v>581</v>
      </c>
      <c r="D60" s="221" t="s">
        <v>61</v>
      </c>
      <c r="E60" s="221" t="s">
        <v>59</v>
      </c>
      <c r="F60" s="232" t="s">
        <v>62</v>
      </c>
      <c r="G60" s="231" t="s">
        <v>661</v>
      </c>
      <c r="H60" s="581" t="s">
        <v>662</v>
      </c>
      <c r="I60" s="541">
        <f t="shared" si="4"/>
        <v>420000</v>
      </c>
      <c r="J60" s="226">
        <v>420000</v>
      </c>
      <c r="K60" s="226"/>
      <c r="L60" s="226"/>
    </row>
    <row r="61" spans="1:14" s="209" customFormat="1" ht="89.45" customHeight="1" thickBot="1">
      <c r="A61" s="388"/>
      <c r="B61" s="389"/>
      <c r="C61" s="567" t="s">
        <v>587</v>
      </c>
      <c r="D61" s="221" t="s">
        <v>403</v>
      </c>
      <c r="E61" s="221" t="s">
        <v>184</v>
      </c>
      <c r="F61" s="73" t="s">
        <v>185</v>
      </c>
      <c r="G61" s="231" t="s">
        <v>419</v>
      </c>
      <c r="H61" s="224" t="s">
        <v>433</v>
      </c>
      <c r="I61" s="225">
        <f t="shared" si="4"/>
        <v>217000</v>
      </c>
      <c r="J61" s="557"/>
      <c r="K61" s="557">
        <v>217000</v>
      </c>
      <c r="L61" s="557">
        <v>217000</v>
      </c>
    </row>
    <row r="62" spans="1:14" s="209" customFormat="1" ht="38.25" thickBot="1">
      <c r="A62" s="388"/>
      <c r="B62" s="389"/>
      <c r="C62" s="602" t="s">
        <v>361</v>
      </c>
      <c r="D62" s="262" t="s">
        <v>362</v>
      </c>
      <c r="E62" s="262"/>
      <c r="F62" s="263" t="s">
        <v>363</v>
      </c>
      <c r="G62" s="263"/>
      <c r="H62" s="264"/>
      <c r="I62" s="219">
        <f>I63+I64+I65+I66+I67</f>
        <v>8487237</v>
      </c>
      <c r="J62" s="219">
        <f t="shared" ref="J62:L62" si="5">J63+J64+J65+J66+J67</f>
        <v>537000</v>
      </c>
      <c r="K62" s="219">
        <f t="shared" si="5"/>
        <v>7950237</v>
      </c>
      <c r="L62" s="219">
        <f t="shared" si="5"/>
        <v>7950237</v>
      </c>
    </row>
    <row r="63" spans="1:14" s="209" customFormat="1" ht="111" customHeight="1" thickBot="1">
      <c r="A63" s="388"/>
      <c r="B63" s="389"/>
      <c r="C63" s="497" t="s">
        <v>157</v>
      </c>
      <c r="D63" s="497" t="s">
        <v>158</v>
      </c>
      <c r="E63" s="497" t="s">
        <v>131</v>
      </c>
      <c r="F63" s="73" t="s">
        <v>159</v>
      </c>
      <c r="G63" s="250" t="s">
        <v>425</v>
      </c>
      <c r="H63" s="608" t="s">
        <v>433</v>
      </c>
      <c r="I63" s="225">
        <f>J63+K63</f>
        <v>187000</v>
      </c>
      <c r="J63" s="618">
        <v>187000</v>
      </c>
      <c r="K63" s="617"/>
      <c r="L63" s="617"/>
    </row>
    <row r="64" spans="1:14" s="209" customFormat="1" ht="49.5">
      <c r="A64" s="388"/>
      <c r="B64" s="389"/>
      <c r="C64" s="601" t="s">
        <v>164</v>
      </c>
      <c r="D64" s="468" t="s">
        <v>165</v>
      </c>
      <c r="E64" s="601" t="s">
        <v>166</v>
      </c>
      <c r="F64" s="73" t="s">
        <v>167</v>
      </c>
      <c r="G64" s="613" t="s">
        <v>462</v>
      </c>
      <c r="H64" s="614" t="s">
        <v>517</v>
      </c>
      <c r="I64" s="225">
        <f>J64+K64</f>
        <v>3825500</v>
      </c>
      <c r="J64" s="619"/>
      <c r="K64" s="582">
        <v>3825500</v>
      </c>
      <c r="L64" s="582">
        <v>3825500</v>
      </c>
    </row>
    <row r="65" spans="1:14" s="209" customFormat="1" ht="108.6" customHeight="1">
      <c r="A65" s="388"/>
      <c r="B65" s="389"/>
      <c r="C65" s="605" t="s">
        <v>164</v>
      </c>
      <c r="D65" s="468" t="s">
        <v>165</v>
      </c>
      <c r="E65" s="605" t="s">
        <v>166</v>
      </c>
      <c r="F65" s="73" t="s">
        <v>167</v>
      </c>
      <c r="G65" s="250" t="s">
        <v>425</v>
      </c>
      <c r="H65" s="608" t="s">
        <v>433</v>
      </c>
      <c r="I65" s="225">
        <f>J65+K65</f>
        <v>2975637</v>
      </c>
      <c r="J65" s="619"/>
      <c r="K65" s="582">
        <v>2975637</v>
      </c>
      <c r="L65" s="582">
        <v>2975637</v>
      </c>
    </row>
    <row r="66" spans="1:14" s="209" customFormat="1" ht="49.5">
      <c r="A66" s="388"/>
      <c r="B66" s="389"/>
      <c r="C66" s="603" t="s">
        <v>172</v>
      </c>
      <c r="D66" s="603" t="s">
        <v>173</v>
      </c>
      <c r="E66" s="603" t="s">
        <v>170</v>
      </c>
      <c r="F66" s="604" t="s">
        <v>174</v>
      </c>
      <c r="G66" s="229" t="s">
        <v>414</v>
      </c>
      <c r="H66" s="574" t="s">
        <v>433</v>
      </c>
      <c r="I66" s="541">
        <f>J66+K66</f>
        <v>350000</v>
      </c>
      <c r="J66" s="549">
        <v>350000</v>
      </c>
      <c r="K66" s="549"/>
      <c r="L66" s="549"/>
    </row>
    <row r="67" spans="1:14" s="209" customFormat="1" ht="50.25" thickBot="1">
      <c r="A67" s="388"/>
      <c r="B67" s="389"/>
      <c r="C67" s="503">
        <v>1017324</v>
      </c>
      <c r="D67" s="503">
        <v>7324</v>
      </c>
      <c r="E67" s="502" t="s">
        <v>75</v>
      </c>
      <c r="F67" s="73" t="s">
        <v>599</v>
      </c>
      <c r="G67" s="473" t="s">
        <v>462</v>
      </c>
      <c r="H67" s="474" t="s">
        <v>517</v>
      </c>
      <c r="I67" s="541">
        <f>J67+K67</f>
        <v>1149100</v>
      </c>
      <c r="J67" s="270"/>
      <c r="K67" s="270">
        <v>1149100</v>
      </c>
      <c r="L67" s="270">
        <v>1149100</v>
      </c>
    </row>
    <row r="68" spans="1:14" s="209" customFormat="1" ht="38.25" thickBot="1">
      <c r="A68" s="388"/>
      <c r="B68" s="389"/>
      <c r="C68" s="397">
        <v>1600000</v>
      </c>
      <c r="D68" s="398">
        <v>16</v>
      </c>
      <c r="E68" s="399"/>
      <c r="F68" s="400" t="s">
        <v>411</v>
      </c>
      <c r="G68" s="401"/>
      <c r="H68" s="402"/>
      <c r="I68" s="377">
        <f>I69+I70</f>
        <v>500000</v>
      </c>
      <c r="J68" s="377">
        <f t="shared" ref="J68:L68" si="6">J69+J70</f>
        <v>100000</v>
      </c>
      <c r="K68" s="377">
        <f t="shared" si="6"/>
        <v>400000</v>
      </c>
      <c r="L68" s="403">
        <f t="shared" si="6"/>
        <v>400000</v>
      </c>
    </row>
    <row r="69" spans="1:14" s="209" customFormat="1" ht="76.900000000000006" customHeight="1">
      <c r="A69" s="388"/>
      <c r="B69" s="389"/>
      <c r="C69" s="365" t="s">
        <v>429</v>
      </c>
      <c r="D69" s="365" t="s">
        <v>74</v>
      </c>
      <c r="E69" s="365" t="s">
        <v>75</v>
      </c>
      <c r="F69" s="247" t="s">
        <v>76</v>
      </c>
      <c r="G69" s="242" t="s">
        <v>421</v>
      </c>
      <c r="H69" s="224" t="s">
        <v>433</v>
      </c>
      <c r="I69" s="411">
        <f t="shared" ref="I69:I70" si="7">J69+K69</f>
        <v>400000</v>
      </c>
      <c r="J69" s="248"/>
      <c r="K69" s="248">
        <v>400000</v>
      </c>
      <c r="L69" s="248">
        <v>400000</v>
      </c>
    </row>
    <row r="70" spans="1:14" s="209" customFormat="1" ht="90.6" customHeight="1" thickBot="1">
      <c r="A70" s="388"/>
      <c r="B70" s="389"/>
      <c r="C70" s="374" t="s">
        <v>305</v>
      </c>
      <c r="D70" s="373" t="s">
        <v>409</v>
      </c>
      <c r="E70" s="374" t="s">
        <v>55</v>
      </c>
      <c r="F70" s="91" t="s">
        <v>306</v>
      </c>
      <c r="G70" s="404" t="s">
        <v>427</v>
      </c>
      <c r="H70" s="224" t="s">
        <v>433</v>
      </c>
      <c r="I70" s="410">
        <f t="shared" si="7"/>
        <v>100000</v>
      </c>
      <c r="J70" s="375">
        <v>100000</v>
      </c>
      <c r="K70" s="375"/>
      <c r="L70" s="375"/>
    </row>
    <row r="71" spans="1:14" s="266" customFormat="1" ht="38.25" thickBot="1">
      <c r="A71" s="261"/>
      <c r="B71" s="261"/>
      <c r="C71" s="383">
        <v>3400000</v>
      </c>
      <c r="D71" s="366">
        <v>34</v>
      </c>
      <c r="E71" s="367"/>
      <c r="F71" s="391" t="s">
        <v>412</v>
      </c>
      <c r="G71" s="263"/>
      <c r="H71" s="264"/>
      <c r="I71" s="219">
        <f>I72+I73+I74+I75+I76+I77</f>
        <v>3650000</v>
      </c>
      <c r="J71" s="219">
        <f t="shared" ref="J71:L71" si="8">J72+J73+J74+J75+J76+J77</f>
        <v>3300000</v>
      </c>
      <c r="K71" s="219">
        <f t="shared" si="8"/>
        <v>350000</v>
      </c>
      <c r="L71" s="219">
        <f t="shared" si="8"/>
        <v>350000</v>
      </c>
      <c r="M71" s="265"/>
      <c r="N71" s="265"/>
    </row>
    <row r="72" spans="1:14" s="272" customFormat="1" ht="57.6" customHeight="1">
      <c r="A72" s="267"/>
      <c r="B72" s="267"/>
      <c r="C72" s="365" t="s">
        <v>395</v>
      </c>
      <c r="D72" s="365" t="s">
        <v>43</v>
      </c>
      <c r="E72" s="365" t="s">
        <v>44</v>
      </c>
      <c r="F72" s="247" t="s">
        <v>351</v>
      </c>
      <c r="G72" s="242" t="s">
        <v>394</v>
      </c>
      <c r="H72" s="224" t="s">
        <v>433</v>
      </c>
      <c r="I72" s="225">
        <f t="shared" ref="I72:I77" si="9">J72+K72</f>
        <v>32000</v>
      </c>
      <c r="J72" s="248">
        <v>32000</v>
      </c>
      <c r="K72" s="248"/>
      <c r="L72" s="248"/>
      <c r="M72" s="271"/>
      <c r="N72" s="271"/>
    </row>
    <row r="73" spans="1:14" s="272" customFormat="1" ht="54.6" customHeight="1">
      <c r="A73" s="267"/>
      <c r="B73" s="267"/>
      <c r="C73" s="221" t="s">
        <v>430</v>
      </c>
      <c r="D73" s="221" t="s">
        <v>46</v>
      </c>
      <c r="E73" s="221" t="s">
        <v>44</v>
      </c>
      <c r="F73" s="230" t="s">
        <v>352</v>
      </c>
      <c r="G73" s="231" t="s">
        <v>394</v>
      </c>
      <c r="H73" s="224" t="s">
        <v>433</v>
      </c>
      <c r="I73" s="225">
        <f t="shared" si="9"/>
        <v>820000</v>
      </c>
      <c r="J73" s="226">
        <v>820000</v>
      </c>
      <c r="K73" s="226"/>
      <c r="L73" s="226"/>
      <c r="M73" s="271"/>
      <c r="N73" s="271"/>
    </row>
    <row r="74" spans="1:14" s="272" customFormat="1" ht="16.5" hidden="1">
      <c r="A74" s="267"/>
      <c r="B74" s="267"/>
      <c r="C74" s="221"/>
      <c r="D74" s="221"/>
      <c r="E74" s="221"/>
      <c r="F74" s="230"/>
      <c r="G74" s="231"/>
      <c r="H74" s="224"/>
      <c r="I74" s="225"/>
      <c r="J74" s="226"/>
      <c r="K74" s="226"/>
      <c r="L74" s="226"/>
      <c r="M74" s="271"/>
      <c r="N74" s="271"/>
    </row>
    <row r="75" spans="1:14" s="272" customFormat="1" ht="84.6" customHeight="1">
      <c r="A75" s="267"/>
      <c r="B75" s="267"/>
      <c r="C75" s="221" t="s">
        <v>396</v>
      </c>
      <c r="D75" s="221" t="s">
        <v>51</v>
      </c>
      <c r="E75" s="221" t="s">
        <v>52</v>
      </c>
      <c r="F75" s="230" t="s">
        <v>53</v>
      </c>
      <c r="G75" s="231" t="s">
        <v>394</v>
      </c>
      <c r="H75" s="224" t="s">
        <v>433</v>
      </c>
      <c r="I75" s="225">
        <f t="shared" si="9"/>
        <v>150000</v>
      </c>
      <c r="J75" s="226">
        <v>150000</v>
      </c>
      <c r="K75" s="226"/>
      <c r="L75" s="226"/>
      <c r="M75" s="271"/>
      <c r="N75" s="271"/>
    </row>
    <row r="76" spans="1:14" s="272" customFormat="1" ht="85.15" customHeight="1">
      <c r="A76" s="267"/>
      <c r="B76" s="267"/>
      <c r="C76" s="221" t="s">
        <v>397</v>
      </c>
      <c r="D76" s="221" t="s">
        <v>54</v>
      </c>
      <c r="E76" s="221" t="s">
        <v>55</v>
      </c>
      <c r="F76" s="230" t="s">
        <v>56</v>
      </c>
      <c r="G76" s="231" t="s">
        <v>394</v>
      </c>
      <c r="H76" s="224" t="s">
        <v>433</v>
      </c>
      <c r="I76" s="225">
        <f t="shared" si="9"/>
        <v>400000</v>
      </c>
      <c r="J76" s="226">
        <v>400000</v>
      </c>
      <c r="K76" s="226"/>
      <c r="L76" s="226"/>
      <c r="M76" s="271"/>
      <c r="N76" s="271"/>
    </row>
    <row r="77" spans="1:14" s="272" customFormat="1" ht="61.15" customHeight="1" thickBot="1">
      <c r="A77" s="267"/>
      <c r="B77" s="267"/>
      <c r="C77" s="256" t="s">
        <v>398</v>
      </c>
      <c r="D77" s="256" t="s">
        <v>61</v>
      </c>
      <c r="E77" s="256" t="s">
        <v>59</v>
      </c>
      <c r="F77" s="577" t="s">
        <v>62</v>
      </c>
      <c r="G77" s="578" t="s">
        <v>394</v>
      </c>
      <c r="H77" s="396" t="s">
        <v>433</v>
      </c>
      <c r="I77" s="579">
        <f t="shared" si="9"/>
        <v>2248000</v>
      </c>
      <c r="J77" s="260">
        <v>1898000</v>
      </c>
      <c r="K77" s="260">
        <v>350000</v>
      </c>
      <c r="L77" s="260">
        <v>350000</v>
      </c>
      <c r="M77" s="271"/>
      <c r="N77" s="271"/>
    </row>
    <row r="78" spans="1:14" s="272" customFormat="1" ht="57" thickBot="1">
      <c r="A78" s="267"/>
      <c r="B78" s="267"/>
      <c r="C78" s="583" t="s">
        <v>175</v>
      </c>
      <c r="D78" s="398">
        <v>37</v>
      </c>
      <c r="E78" s="399" t="s">
        <v>18</v>
      </c>
      <c r="F78" s="400" t="s">
        <v>176</v>
      </c>
      <c r="G78" s="584"/>
      <c r="H78" s="585"/>
      <c r="I78" s="377">
        <f>I79+I82+I84+I85+I86+I87+I88+I89+I90+I92+I83+I91+I80+I81</f>
        <v>20322900</v>
      </c>
      <c r="J78" s="377">
        <f t="shared" ref="J78:L78" si="10">J79+J82+J84+J85+J86+J87+J88+J89+J90+J92+J83+J91+J80+J81</f>
        <v>9302600</v>
      </c>
      <c r="K78" s="377">
        <f t="shared" si="10"/>
        <v>11020300</v>
      </c>
      <c r="L78" s="377">
        <f t="shared" si="10"/>
        <v>11020300</v>
      </c>
      <c r="M78" s="271"/>
      <c r="N78" s="271"/>
    </row>
    <row r="79" spans="1:14" s="272" customFormat="1" ht="146.44999999999999" customHeight="1">
      <c r="A79" s="267"/>
      <c r="B79" s="267"/>
      <c r="C79" s="384">
        <v>3719730</v>
      </c>
      <c r="D79" s="384">
        <v>9730</v>
      </c>
      <c r="E79" s="580" t="s">
        <v>192</v>
      </c>
      <c r="F79" s="650" t="s">
        <v>652</v>
      </c>
      <c r="G79" s="626" t="s">
        <v>653</v>
      </c>
      <c r="H79" s="548" t="s">
        <v>643</v>
      </c>
      <c r="I79" s="225">
        <f t="shared" ref="I79:I81" si="11">J79+K79</f>
        <v>3000000</v>
      </c>
      <c r="J79" s="582">
        <v>3000000</v>
      </c>
      <c r="K79" s="582"/>
      <c r="L79" s="582"/>
      <c r="M79" s="271"/>
      <c r="N79" s="271"/>
    </row>
    <row r="80" spans="1:14" s="272" customFormat="1" ht="65.45" customHeight="1">
      <c r="A80" s="267"/>
      <c r="B80" s="267"/>
      <c r="C80" s="384">
        <v>3719770</v>
      </c>
      <c r="D80" s="384">
        <v>9770</v>
      </c>
      <c r="E80" s="580" t="s">
        <v>192</v>
      </c>
      <c r="F80" s="334" t="s">
        <v>582</v>
      </c>
      <c r="G80" s="656" t="s">
        <v>659</v>
      </c>
      <c r="H80" s="581" t="s">
        <v>663</v>
      </c>
      <c r="I80" s="225">
        <f t="shared" si="11"/>
        <v>121700</v>
      </c>
      <c r="J80" s="582">
        <v>121700</v>
      </c>
      <c r="K80" s="582"/>
      <c r="L80" s="582"/>
      <c r="M80" s="271"/>
      <c r="N80" s="271"/>
    </row>
    <row r="81" spans="1:14" s="272" customFormat="1" ht="84.6" customHeight="1">
      <c r="A81" s="267"/>
      <c r="B81" s="267"/>
      <c r="C81" s="384">
        <v>3719770</v>
      </c>
      <c r="D81" s="384">
        <v>9770</v>
      </c>
      <c r="E81" s="580" t="s">
        <v>192</v>
      </c>
      <c r="F81" s="334" t="s">
        <v>582</v>
      </c>
      <c r="G81" s="656" t="s">
        <v>660</v>
      </c>
      <c r="H81" s="581" t="s">
        <v>663</v>
      </c>
      <c r="I81" s="225">
        <f t="shared" si="11"/>
        <v>300000</v>
      </c>
      <c r="J81" s="582"/>
      <c r="K81" s="582">
        <v>300000</v>
      </c>
      <c r="L81" s="582">
        <v>300000</v>
      </c>
      <c r="M81" s="271"/>
      <c r="N81" s="271"/>
    </row>
    <row r="82" spans="1:14" s="272" customFormat="1" ht="55.9" customHeight="1">
      <c r="A82" s="267"/>
      <c r="B82" s="267"/>
      <c r="C82" s="384">
        <v>3719770</v>
      </c>
      <c r="D82" s="384">
        <v>9770</v>
      </c>
      <c r="E82" s="580" t="s">
        <v>192</v>
      </c>
      <c r="F82" s="334" t="s">
        <v>582</v>
      </c>
      <c r="G82" s="243" t="s">
        <v>586</v>
      </c>
      <c r="H82" s="581" t="s">
        <v>623</v>
      </c>
      <c r="I82" s="225">
        <f t="shared" ref="I82:I92" si="12">J82+K82</f>
        <v>100000</v>
      </c>
      <c r="J82" s="582"/>
      <c r="K82" s="582">
        <v>100000</v>
      </c>
      <c r="L82" s="582">
        <v>100000</v>
      </c>
      <c r="M82" s="271"/>
      <c r="N82" s="271"/>
    </row>
    <row r="83" spans="1:14" s="272" customFormat="1" ht="67.150000000000006" customHeight="1">
      <c r="A83" s="267"/>
      <c r="B83" s="267"/>
      <c r="C83" s="384">
        <v>3719770</v>
      </c>
      <c r="D83" s="384">
        <v>9770</v>
      </c>
      <c r="E83" s="580" t="s">
        <v>192</v>
      </c>
      <c r="F83" s="334" t="s">
        <v>582</v>
      </c>
      <c r="G83" s="626" t="s">
        <v>626</v>
      </c>
      <c r="H83" s="548" t="s">
        <v>627</v>
      </c>
      <c r="I83" s="225">
        <f t="shared" si="12"/>
        <v>3600000</v>
      </c>
      <c r="J83" s="582">
        <v>3600000</v>
      </c>
      <c r="K83" s="582"/>
      <c r="L83" s="582"/>
      <c r="M83" s="271"/>
      <c r="N83" s="271"/>
    </row>
    <row r="84" spans="1:14" s="272" customFormat="1" ht="93" customHeight="1">
      <c r="A84" s="267"/>
      <c r="B84" s="267"/>
      <c r="C84" s="615">
        <v>3719800</v>
      </c>
      <c r="D84" s="615">
        <v>9800</v>
      </c>
      <c r="E84" s="542" t="s">
        <v>192</v>
      </c>
      <c r="F84" s="73" t="s">
        <v>549</v>
      </c>
      <c r="G84" s="589" t="s">
        <v>625</v>
      </c>
      <c r="H84" s="548" t="s">
        <v>642</v>
      </c>
      <c r="I84" s="225">
        <f t="shared" si="12"/>
        <v>200000</v>
      </c>
      <c r="J84" s="582">
        <v>200000</v>
      </c>
      <c r="K84" s="582"/>
      <c r="L84" s="582"/>
      <c r="M84" s="271"/>
      <c r="N84" s="271"/>
    </row>
    <row r="85" spans="1:14" s="272" customFormat="1" ht="52.15" customHeight="1">
      <c r="A85" s="267"/>
      <c r="B85" s="267"/>
      <c r="C85" s="564">
        <v>3719800</v>
      </c>
      <c r="D85" s="564">
        <v>9800</v>
      </c>
      <c r="E85" s="542" t="s">
        <v>192</v>
      </c>
      <c r="F85" s="73" t="s">
        <v>549</v>
      </c>
      <c r="G85" s="229" t="s">
        <v>554</v>
      </c>
      <c r="H85" s="548" t="s">
        <v>433</v>
      </c>
      <c r="I85" s="541">
        <f t="shared" ref="I85" si="13">J85+K85</f>
        <v>585800</v>
      </c>
      <c r="J85" s="549">
        <v>385900</v>
      </c>
      <c r="K85" s="549">
        <v>199900</v>
      </c>
      <c r="L85" s="549">
        <v>199900</v>
      </c>
      <c r="M85" s="271"/>
      <c r="N85" s="271"/>
    </row>
    <row r="86" spans="1:14" s="272" customFormat="1" ht="60" customHeight="1">
      <c r="A86" s="267"/>
      <c r="B86" s="267"/>
      <c r="C86" s="564">
        <v>3719800</v>
      </c>
      <c r="D86" s="564">
        <v>9800</v>
      </c>
      <c r="E86" s="542" t="s">
        <v>192</v>
      </c>
      <c r="F86" s="73" t="s">
        <v>549</v>
      </c>
      <c r="G86" s="229" t="s">
        <v>566</v>
      </c>
      <c r="H86" s="548" t="s">
        <v>567</v>
      </c>
      <c r="I86" s="541">
        <f t="shared" si="12"/>
        <v>345000</v>
      </c>
      <c r="J86" s="549">
        <v>345000</v>
      </c>
      <c r="K86" s="549"/>
      <c r="L86" s="549"/>
      <c r="M86" s="271"/>
      <c r="N86" s="271"/>
    </row>
    <row r="87" spans="1:14" s="272" customFormat="1" ht="60" customHeight="1">
      <c r="A87" s="267"/>
      <c r="B87" s="267"/>
      <c r="C87" s="564">
        <v>3719800</v>
      </c>
      <c r="D87" s="564">
        <v>9800</v>
      </c>
      <c r="E87" s="542" t="s">
        <v>192</v>
      </c>
      <c r="F87" s="73" t="s">
        <v>549</v>
      </c>
      <c r="G87" s="229" t="s">
        <v>585</v>
      </c>
      <c r="H87" s="574" t="s">
        <v>573</v>
      </c>
      <c r="I87" s="541">
        <f t="shared" si="12"/>
        <v>50000</v>
      </c>
      <c r="J87" s="549">
        <v>50000</v>
      </c>
      <c r="K87" s="549"/>
      <c r="L87" s="549"/>
      <c r="M87" s="271"/>
      <c r="N87" s="271"/>
    </row>
    <row r="88" spans="1:14" s="272" customFormat="1" ht="58.9" customHeight="1">
      <c r="A88" s="267"/>
      <c r="B88" s="267"/>
      <c r="C88" s="468">
        <v>3719800</v>
      </c>
      <c r="D88" s="468">
        <v>9800</v>
      </c>
      <c r="E88" s="452" t="s">
        <v>192</v>
      </c>
      <c r="F88" s="588" t="s">
        <v>549</v>
      </c>
      <c r="G88" s="229" t="s">
        <v>590</v>
      </c>
      <c r="H88" s="548" t="s">
        <v>592</v>
      </c>
      <c r="I88" s="541">
        <f t="shared" si="12"/>
        <v>1000000</v>
      </c>
      <c r="J88" s="549">
        <v>1000000</v>
      </c>
      <c r="K88" s="549"/>
      <c r="L88" s="549"/>
      <c r="M88" s="271"/>
      <c r="N88" s="271"/>
    </row>
    <row r="89" spans="1:14" s="272" customFormat="1" ht="84" customHeight="1">
      <c r="A89" s="267"/>
      <c r="B89" s="267"/>
      <c r="C89" s="468">
        <v>3719800</v>
      </c>
      <c r="D89" s="468">
        <v>9800</v>
      </c>
      <c r="E89" s="452" t="s">
        <v>192</v>
      </c>
      <c r="F89" s="588" t="s">
        <v>549</v>
      </c>
      <c r="G89" s="589" t="s">
        <v>594</v>
      </c>
      <c r="H89" s="548" t="s">
        <v>603</v>
      </c>
      <c r="I89" s="541">
        <f t="shared" si="12"/>
        <v>4300000</v>
      </c>
      <c r="J89" s="549"/>
      <c r="K89" s="549">
        <v>4300000</v>
      </c>
      <c r="L89" s="549">
        <v>4300000</v>
      </c>
      <c r="M89" s="271"/>
      <c r="N89" s="271"/>
    </row>
    <row r="90" spans="1:14" s="272" customFormat="1" ht="68.45" customHeight="1">
      <c r="A90" s="267"/>
      <c r="B90" s="267"/>
      <c r="C90" s="468">
        <v>3719800</v>
      </c>
      <c r="D90" s="468">
        <v>9800</v>
      </c>
      <c r="E90" s="452" t="s">
        <v>192</v>
      </c>
      <c r="F90" s="588" t="s">
        <v>549</v>
      </c>
      <c r="G90" s="589" t="s">
        <v>595</v>
      </c>
      <c r="H90" s="548" t="s">
        <v>433</v>
      </c>
      <c r="I90" s="541">
        <f t="shared" si="12"/>
        <v>400000</v>
      </c>
      <c r="J90" s="549">
        <v>400000</v>
      </c>
      <c r="K90" s="549"/>
      <c r="L90" s="549"/>
      <c r="M90" s="271"/>
      <c r="N90" s="271"/>
    </row>
    <row r="91" spans="1:14" s="272" customFormat="1" ht="68.45" customHeight="1">
      <c r="A91" s="267"/>
      <c r="B91" s="267"/>
      <c r="C91" s="468">
        <v>3719800</v>
      </c>
      <c r="D91" s="468">
        <v>9800</v>
      </c>
      <c r="E91" s="452" t="s">
        <v>192</v>
      </c>
      <c r="F91" s="588" t="s">
        <v>549</v>
      </c>
      <c r="G91" s="589" t="s">
        <v>641</v>
      </c>
      <c r="H91" s="574" t="s">
        <v>573</v>
      </c>
      <c r="I91" s="541">
        <f t="shared" si="12"/>
        <v>49400</v>
      </c>
      <c r="J91" s="549"/>
      <c r="K91" s="549">
        <v>49400</v>
      </c>
      <c r="L91" s="549">
        <v>49400</v>
      </c>
      <c r="M91" s="271"/>
      <c r="N91" s="271"/>
    </row>
    <row r="92" spans="1:14" s="272" customFormat="1" ht="82.9" customHeight="1">
      <c r="A92" s="267"/>
      <c r="B92" s="267"/>
      <c r="C92" s="564">
        <v>3719800</v>
      </c>
      <c r="D92" s="564">
        <v>9800</v>
      </c>
      <c r="E92" s="542" t="s">
        <v>192</v>
      </c>
      <c r="F92" s="73" t="s">
        <v>549</v>
      </c>
      <c r="G92" s="229" t="s">
        <v>533</v>
      </c>
      <c r="H92" s="574" t="s">
        <v>573</v>
      </c>
      <c r="I92" s="541">
        <f t="shared" si="12"/>
        <v>6271000</v>
      </c>
      <c r="J92" s="549">
        <v>200000</v>
      </c>
      <c r="K92" s="549">
        <v>6071000</v>
      </c>
      <c r="L92" s="549">
        <v>6071000</v>
      </c>
      <c r="M92" s="271"/>
      <c r="N92" s="271"/>
    </row>
    <row r="93" spans="1:14" s="209" customFormat="1" ht="33" customHeight="1" thickBot="1">
      <c r="A93" s="274"/>
      <c r="B93" s="275"/>
      <c r="C93" s="568"/>
      <c r="D93" s="569"/>
      <c r="E93" s="570"/>
      <c r="F93" s="571" t="s">
        <v>364</v>
      </c>
      <c r="G93" s="572"/>
      <c r="H93" s="573"/>
      <c r="I93" s="587">
        <f>I10++I48+I57+I62+I68+I71+I78</f>
        <v>113915093.28999999</v>
      </c>
      <c r="J93" s="587">
        <f>J10+J48+J57+J62+J68+J71+J78</f>
        <v>56134908</v>
      </c>
      <c r="K93" s="587">
        <f>K10++K48+K57+K62+K68+K71+K78</f>
        <v>57780185.289999999</v>
      </c>
      <c r="L93" s="587">
        <f>L10++L48+L57+L62+L68+L71+L78</f>
        <v>56876065</v>
      </c>
    </row>
    <row r="94" spans="1:14" ht="18.75">
      <c r="F94" s="540" t="s">
        <v>518</v>
      </c>
      <c r="H94" s="540" t="s">
        <v>552</v>
      </c>
      <c r="L94" s="278"/>
    </row>
    <row r="95" spans="1:14" ht="52.5" customHeight="1">
      <c r="F95" s="540"/>
      <c r="G95" s="540"/>
      <c r="H95" s="540"/>
      <c r="I95" s="394"/>
      <c r="L95" s="278"/>
    </row>
    <row r="96" spans="1:14" ht="36" customHeight="1">
      <c r="B96" s="784"/>
      <c r="C96" s="732"/>
      <c r="D96" s="732"/>
      <c r="E96" s="732"/>
      <c r="F96" s="732"/>
      <c r="G96" s="732"/>
      <c r="H96" s="732"/>
      <c r="I96" s="732"/>
      <c r="J96" s="732"/>
      <c r="K96" s="732"/>
      <c r="L96" s="732"/>
    </row>
    <row r="97" spans="3:10" ht="36.75" customHeight="1">
      <c r="C97" s="279"/>
      <c r="J97" s="280"/>
    </row>
    <row r="98" spans="3:10" ht="31.9" customHeight="1">
      <c r="C98" s="281"/>
      <c r="J98" s="282"/>
    </row>
    <row r="99" spans="3:10" ht="44.25" customHeight="1">
      <c r="C99" s="281"/>
      <c r="J99" s="282"/>
    </row>
    <row r="100" spans="3:10" ht="67.5" customHeight="1">
      <c r="C100" s="281"/>
      <c r="J100" s="282"/>
    </row>
    <row r="101" spans="3:10" ht="18.75">
      <c r="J101" s="282"/>
    </row>
    <row r="106" spans="3:10">
      <c r="J106" s="278"/>
    </row>
  </sheetData>
  <mergeCells count="15">
    <mergeCell ref="I7:I8"/>
    <mergeCell ref="J7:J8"/>
    <mergeCell ref="K7:L7"/>
    <mergeCell ref="B96:L96"/>
    <mergeCell ref="G1:L1"/>
    <mergeCell ref="C3:L3"/>
    <mergeCell ref="C4:D4"/>
    <mergeCell ref="C5:D5"/>
    <mergeCell ref="C7:C8"/>
    <mergeCell ref="D7:D8"/>
    <mergeCell ref="E7:E8"/>
    <mergeCell ref="F7:F8"/>
    <mergeCell ref="G7:G8"/>
    <mergeCell ref="H7:H8"/>
    <mergeCell ref="E2:K2"/>
  </mergeCells>
  <conditionalFormatting sqref="F21:F22">
    <cfRule type="expression" dxfId="0" priority="1" stopIfTrue="1">
      <formula>D21=1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view="pageBreakPreview" topLeftCell="A33" zoomScale="86" zoomScaleNormal="100" zoomScaleSheetLayoutView="86" workbookViewId="0">
      <selection activeCell="G22" sqref="G22"/>
    </sheetView>
  </sheetViews>
  <sheetFormatPr defaultRowHeight="12.75"/>
  <cols>
    <col min="1" max="1" width="10" customWidth="1"/>
    <col min="3" max="3" width="22" customWidth="1"/>
    <col min="4" max="4" width="25.7109375" customWidth="1"/>
    <col min="5" max="5" width="27.42578125" customWidth="1"/>
    <col min="6" max="6" width="13.28515625" customWidth="1"/>
    <col min="7" max="7" width="15.28515625" customWidth="1"/>
    <col min="8" max="8" width="13.42578125" customWidth="1"/>
    <col min="9" max="9" width="18.5703125" customWidth="1"/>
    <col min="10" max="10" width="17.7109375" customWidth="1"/>
  </cols>
  <sheetData>
    <row r="1" spans="1:60" s="415" customFormat="1" ht="18.75">
      <c r="D1" s="76"/>
      <c r="E1" s="76"/>
      <c r="F1" s="76"/>
      <c r="G1" s="76"/>
      <c r="H1" s="76"/>
      <c r="I1" s="416"/>
      <c r="J1" s="417"/>
      <c r="K1" s="418"/>
      <c r="L1" s="419"/>
      <c r="M1" s="419"/>
      <c r="N1" s="419"/>
      <c r="O1" s="419"/>
      <c r="P1" s="419"/>
      <c r="Q1" s="419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</row>
    <row r="2" spans="1:60" s="415" customFormat="1" ht="18.75">
      <c r="D2" s="422"/>
      <c r="E2" s="76"/>
      <c r="F2" s="76"/>
      <c r="G2" s="76"/>
      <c r="H2" s="76"/>
      <c r="I2" s="423" t="s">
        <v>621</v>
      </c>
      <c r="J2" s="417"/>
      <c r="K2" s="424"/>
      <c r="L2" s="419"/>
      <c r="M2" s="419"/>
      <c r="N2" s="419"/>
      <c r="O2" s="419"/>
      <c r="P2" s="419"/>
      <c r="Q2" s="419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</row>
    <row r="3" spans="1:60" s="415" customFormat="1" ht="18.75">
      <c r="D3" s="802"/>
      <c r="E3" s="76"/>
      <c r="F3" s="76"/>
      <c r="G3" s="76"/>
      <c r="H3" s="76"/>
      <c r="I3" s="423" t="s">
        <v>574</v>
      </c>
      <c r="J3" s="417"/>
      <c r="K3" s="424"/>
      <c r="L3" s="419"/>
      <c r="M3" s="419"/>
      <c r="N3" s="419"/>
      <c r="O3" s="419"/>
      <c r="P3" s="419"/>
      <c r="Q3" s="419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</row>
    <row r="4" spans="1:60" s="415" customFormat="1" ht="18.75">
      <c r="D4" s="802"/>
      <c r="E4" s="425"/>
      <c r="F4" s="425"/>
      <c r="G4" s="425"/>
      <c r="H4" s="425"/>
      <c r="I4" s="423" t="s">
        <v>649</v>
      </c>
      <c r="J4" s="426"/>
      <c r="K4" s="424"/>
      <c r="L4" s="419"/>
      <c r="M4" s="419"/>
      <c r="N4" s="419"/>
      <c r="O4" s="419"/>
      <c r="P4" s="419"/>
      <c r="Q4" s="419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</row>
    <row r="5" spans="1:60" s="415" customFormat="1" ht="18.75">
      <c r="D5" s="469"/>
      <c r="E5" s="425"/>
      <c r="F5" s="425"/>
      <c r="G5" s="425"/>
      <c r="H5" s="425"/>
      <c r="I5" s="423" t="s">
        <v>384</v>
      </c>
      <c r="J5" s="426"/>
      <c r="K5" s="424"/>
      <c r="L5" s="419"/>
      <c r="M5" s="419"/>
      <c r="N5" s="419"/>
      <c r="O5" s="419"/>
      <c r="P5" s="419"/>
      <c r="Q5" s="419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</row>
    <row r="6" spans="1:60" s="415" customFormat="1" ht="18.75">
      <c r="B6" s="803" t="s">
        <v>532</v>
      </c>
      <c r="C6" s="803"/>
      <c r="D6" s="803"/>
      <c r="E6" s="803"/>
      <c r="F6" s="803"/>
      <c r="G6" s="803"/>
      <c r="H6" s="803"/>
      <c r="I6" s="803"/>
      <c r="J6" s="803"/>
      <c r="K6" s="424"/>
      <c r="L6" s="419"/>
      <c r="M6" s="419"/>
      <c r="N6" s="419"/>
      <c r="O6" s="419"/>
      <c r="P6" s="419"/>
      <c r="Q6" s="419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</row>
    <row r="7" spans="1:60" s="415" customFormat="1" ht="21" customHeight="1">
      <c r="A7" s="427"/>
      <c r="B7" s="804" t="s">
        <v>443</v>
      </c>
      <c r="C7" s="804"/>
      <c r="D7" s="804"/>
      <c r="E7" s="804"/>
      <c r="F7" s="804"/>
      <c r="G7" s="804"/>
      <c r="H7" s="804"/>
      <c r="I7" s="804"/>
      <c r="J7" s="804"/>
      <c r="K7" s="424"/>
      <c r="L7" s="419"/>
      <c r="M7" s="419"/>
      <c r="N7" s="419"/>
      <c r="O7" s="419"/>
      <c r="P7" s="419"/>
      <c r="Q7" s="419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</row>
    <row r="8" spans="1:60" s="415" customFormat="1" ht="20.25">
      <c r="A8" s="788">
        <v>13557000000</v>
      </c>
      <c r="B8" s="789"/>
      <c r="C8" s="428"/>
      <c r="D8" s="428"/>
      <c r="E8" s="428"/>
      <c r="F8" s="428"/>
      <c r="G8" s="428"/>
      <c r="H8" s="428"/>
      <c r="I8" s="428"/>
      <c r="J8" s="428"/>
      <c r="K8" s="424"/>
      <c r="L8" s="419"/>
      <c r="M8" s="419"/>
      <c r="N8" s="419"/>
      <c r="O8" s="419"/>
      <c r="P8" s="419"/>
      <c r="Q8" s="419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</row>
    <row r="9" spans="1:60" s="415" customFormat="1" ht="13.5">
      <c r="A9" s="805" t="s">
        <v>2</v>
      </c>
      <c r="B9" s="805"/>
      <c r="C9" s="429"/>
      <c r="D9" s="430"/>
      <c r="E9" s="429"/>
      <c r="F9" s="429"/>
      <c r="G9" s="429"/>
      <c r="H9" s="429"/>
      <c r="I9" s="429"/>
      <c r="J9" s="431"/>
      <c r="K9" s="424"/>
      <c r="L9" s="419"/>
      <c r="M9" s="419"/>
      <c r="N9" s="419"/>
      <c r="O9" s="419"/>
      <c r="P9" s="419"/>
      <c r="Q9" s="419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</row>
    <row r="10" spans="1:60" s="415" customFormat="1" ht="15">
      <c r="A10" s="432"/>
      <c r="B10" s="432"/>
      <c r="C10" s="432"/>
      <c r="D10" s="81"/>
      <c r="E10" s="432"/>
      <c r="F10" s="432"/>
      <c r="G10" s="81"/>
      <c r="H10" s="81"/>
      <c r="I10" s="81"/>
      <c r="J10" s="81" t="s">
        <v>444</v>
      </c>
      <c r="K10" s="424"/>
      <c r="L10" s="419"/>
      <c r="M10" s="419"/>
      <c r="N10" s="419"/>
      <c r="O10" s="419"/>
      <c r="P10" s="419"/>
      <c r="Q10" s="419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</row>
    <row r="11" spans="1:60" s="415" customFormat="1" ht="18.75" customHeight="1">
      <c r="A11" s="806" t="s">
        <v>296</v>
      </c>
      <c r="B11" s="810" t="s">
        <v>445</v>
      </c>
      <c r="C11" s="810" t="s">
        <v>446</v>
      </c>
      <c r="D11" s="810" t="s">
        <v>447</v>
      </c>
      <c r="E11" s="797" t="s">
        <v>448</v>
      </c>
      <c r="F11" s="797" t="s">
        <v>449</v>
      </c>
      <c r="G11" s="797" t="s">
        <v>450</v>
      </c>
      <c r="H11" s="797" t="s">
        <v>451</v>
      </c>
      <c r="I11" s="797" t="s">
        <v>452</v>
      </c>
      <c r="J11" s="797" t="s">
        <v>453</v>
      </c>
      <c r="K11" s="424"/>
      <c r="L11" s="419"/>
      <c r="M11" s="800"/>
      <c r="N11" s="800"/>
      <c r="O11" s="800"/>
      <c r="P11" s="800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</row>
    <row r="12" spans="1:60" s="415" customFormat="1" ht="12.75" customHeight="1">
      <c r="A12" s="807"/>
      <c r="B12" s="810"/>
      <c r="C12" s="810"/>
      <c r="D12" s="810"/>
      <c r="E12" s="798"/>
      <c r="F12" s="798"/>
      <c r="G12" s="798"/>
      <c r="H12" s="798"/>
      <c r="I12" s="798"/>
      <c r="J12" s="798"/>
      <c r="K12" s="424"/>
      <c r="L12" s="419"/>
      <c r="M12" s="419"/>
      <c r="N12" s="419"/>
      <c r="O12" s="419"/>
      <c r="P12" s="419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</row>
    <row r="13" spans="1:60" s="415" customFormat="1" ht="12.75" customHeight="1">
      <c r="A13" s="808"/>
      <c r="B13" s="811"/>
      <c r="C13" s="811"/>
      <c r="D13" s="812"/>
      <c r="E13" s="799"/>
      <c r="F13" s="799"/>
      <c r="G13" s="799"/>
      <c r="H13" s="799"/>
      <c r="I13" s="799"/>
      <c r="J13" s="799"/>
      <c r="K13" s="433"/>
    </row>
    <row r="14" spans="1:60" s="415" customFormat="1" ht="12.75" customHeight="1">
      <c r="A14" s="808"/>
      <c r="B14" s="811"/>
      <c r="C14" s="811"/>
      <c r="D14" s="812"/>
      <c r="E14" s="799"/>
      <c r="F14" s="799"/>
      <c r="G14" s="799"/>
      <c r="H14" s="799"/>
      <c r="I14" s="799"/>
      <c r="J14" s="799"/>
      <c r="K14" s="433"/>
    </row>
    <row r="15" spans="1:60" s="415" customFormat="1" ht="12.75" customHeight="1">
      <c r="A15" s="808"/>
      <c r="B15" s="811"/>
      <c r="C15" s="811"/>
      <c r="D15" s="812"/>
      <c r="E15" s="799"/>
      <c r="F15" s="799"/>
      <c r="G15" s="799"/>
      <c r="H15" s="799"/>
      <c r="I15" s="799"/>
      <c r="J15" s="799"/>
      <c r="K15" s="433"/>
    </row>
    <row r="16" spans="1:60" s="415" customFormat="1" ht="12.75" customHeight="1">
      <c r="A16" s="808"/>
      <c r="B16" s="811"/>
      <c r="C16" s="811"/>
      <c r="D16" s="812"/>
      <c r="E16" s="799"/>
      <c r="F16" s="799"/>
      <c r="G16" s="799"/>
      <c r="H16" s="799"/>
      <c r="I16" s="799"/>
      <c r="J16" s="799"/>
      <c r="K16" s="433"/>
    </row>
    <row r="17" spans="1:60" s="415" customFormat="1" ht="15.75" customHeight="1">
      <c r="A17" s="807"/>
      <c r="B17" s="810"/>
      <c r="C17" s="810"/>
      <c r="D17" s="810"/>
      <c r="E17" s="798"/>
      <c r="F17" s="798"/>
      <c r="G17" s="798"/>
      <c r="H17" s="798"/>
      <c r="I17" s="798"/>
      <c r="J17" s="798"/>
      <c r="K17" s="424"/>
      <c r="L17" s="419"/>
      <c r="M17" s="434"/>
      <c r="N17" s="434"/>
      <c r="O17" s="801"/>
      <c r="P17" s="801"/>
      <c r="Q17" s="419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21"/>
      <c r="BH17" s="421"/>
    </row>
    <row r="18" spans="1:60" s="415" customFormat="1" ht="13.15" customHeight="1">
      <c r="A18" s="807"/>
      <c r="B18" s="810"/>
      <c r="C18" s="810"/>
      <c r="D18" s="810"/>
      <c r="E18" s="798"/>
      <c r="F18" s="798"/>
      <c r="G18" s="798"/>
      <c r="H18" s="798"/>
      <c r="I18" s="798"/>
      <c r="J18" s="798"/>
      <c r="K18" s="424"/>
      <c r="L18" s="419"/>
      <c r="M18" s="434"/>
      <c r="N18" s="434"/>
      <c r="O18" s="434"/>
      <c r="P18" s="434"/>
      <c r="Q18" s="419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</row>
    <row r="19" spans="1:60" s="415" customFormat="1" ht="28.5" customHeight="1">
      <c r="A19" s="809"/>
      <c r="B19" s="810"/>
      <c r="C19" s="810"/>
      <c r="D19" s="810"/>
      <c r="E19" s="798"/>
      <c r="F19" s="798"/>
      <c r="G19" s="798"/>
      <c r="H19" s="798"/>
      <c r="I19" s="798"/>
      <c r="J19" s="798"/>
      <c r="K19" s="424"/>
      <c r="L19" s="419"/>
      <c r="M19" s="435"/>
      <c r="N19" s="435"/>
      <c r="O19" s="435"/>
      <c r="P19" s="435"/>
      <c r="Q19" s="419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</row>
    <row r="20" spans="1:60" s="442" customFormat="1" ht="15.75">
      <c r="A20" s="436">
        <v>1</v>
      </c>
      <c r="B20" s="436">
        <v>2</v>
      </c>
      <c r="C20" s="436">
        <v>3</v>
      </c>
      <c r="D20" s="436">
        <v>4</v>
      </c>
      <c r="E20" s="436">
        <v>5</v>
      </c>
      <c r="F20" s="436">
        <v>6</v>
      </c>
      <c r="G20" s="436">
        <v>7</v>
      </c>
      <c r="H20" s="436">
        <v>8</v>
      </c>
      <c r="I20" s="436">
        <v>9</v>
      </c>
      <c r="J20" s="436">
        <v>10</v>
      </c>
      <c r="K20" s="437"/>
      <c r="L20" s="438"/>
      <c r="M20" s="439"/>
      <c r="N20" s="439"/>
      <c r="O20" s="439"/>
      <c r="P20" s="439"/>
      <c r="Q20" s="438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</row>
    <row r="21" spans="1:60" s="415" customFormat="1" ht="51.6" customHeight="1">
      <c r="A21" s="443" t="s">
        <v>349</v>
      </c>
      <c r="B21" s="443" t="s">
        <v>289</v>
      </c>
      <c r="C21" s="443"/>
      <c r="D21" s="444" t="s">
        <v>410</v>
      </c>
      <c r="E21" s="445"/>
      <c r="F21" s="445">
        <f>F24+F28</f>
        <v>0</v>
      </c>
      <c r="G21" s="445">
        <f t="shared" ref="G21:J21" si="0">G24+G28</f>
        <v>0</v>
      </c>
      <c r="H21" s="445"/>
      <c r="I21" s="445">
        <f>I22+I24+I27+I28+I29</f>
        <v>2862146</v>
      </c>
      <c r="J21" s="445">
        <f t="shared" si="0"/>
        <v>0</v>
      </c>
      <c r="K21" s="447"/>
      <c r="M21" s="448"/>
      <c r="N21" s="448"/>
      <c r="O21" s="448"/>
      <c r="P21" s="448"/>
    </row>
    <row r="22" spans="1:60" s="415" customFormat="1" ht="207.6" customHeight="1">
      <c r="A22" s="449" t="s">
        <v>604</v>
      </c>
      <c r="B22" s="449" t="s">
        <v>605</v>
      </c>
      <c r="C22" s="449" t="s">
        <v>75</v>
      </c>
      <c r="D22" s="596" t="s">
        <v>607</v>
      </c>
      <c r="E22" s="598" t="s">
        <v>576</v>
      </c>
      <c r="F22" s="445"/>
      <c r="G22" s="445"/>
      <c r="H22" s="445"/>
      <c r="I22" s="450">
        <v>1300000</v>
      </c>
      <c r="J22" s="445"/>
      <c r="K22" s="447"/>
      <c r="M22" s="448"/>
      <c r="N22" s="448"/>
      <c r="O22" s="448"/>
      <c r="P22" s="448"/>
    </row>
    <row r="23" spans="1:60" s="415" customFormat="1" ht="98.45" hidden="1" customHeight="1">
      <c r="A23" s="449"/>
      <c r="B23" s="449"/>
      <c r="C23" s="449"/>
      <c r="D23" s="230"/>
      <c r="E23" s="598"/>
      <c r="F23" s="445"/>
      <c r="G23" s="445"/>
      <c r="H23" s="445"/>
      <c r="I23" s="450"/>
      <c r="J23" s="445"/>
      <c r="K23" s="447"/>
      <c r="M23" s="448"/>
      <c r="N23" s="448"/>
      <c r="O23" s="448"/>
      <c r="P23" s="448"/>
    </row>
    <row r="24" spans="1:60" s="415" customFormat="1" ht="58.9" customHeight="1">
      <c r="A24" s="449" t="s">
        <v>440</v>
      </c>
      <c r="B24" s="449" t="s">
        <v>441</v>
      </c>
      <c r="C24" s="449" t="s">
        <v>75</v>
      </c>
      <c r="D24" s="597" t="s">
        <v>454</v>
      </c>
      <c r="E24" s="468" t="s">
        <v>456</v>
      </c>
      <c r="F24" s="450"/>
      <c r="G24" s="451"/>
      <c r="H24" s="451"/>
      <c r="I24" s="451">
        <v>89000</v>
      </c>
      <c r="J24" s="450"/>
      <c r="K24" s="447"/>
      <c r="M24" s="448"/>
      <c r="N24" s="448"/>
      <c r="O24" s="448"/>
      <c r="P24" s="448"/>
    </row>
    <row r="25" spans="1:60" s="415" customFormat="1" ht="38.450000000000003" hidden="1" customHeight="1">
      <c r="A25" s="443" t="s">
        <v>526</v>
      </c>
      <c r="B25" s="443" t="s">
        <v>527</v>
      </c>
      <c r="C25" s="443"/>
      <c r="D25" s="444" t="s">
        <v>528</v>
      </c>
      <c r="E25" s="599"/>
      <c r="F25" s="446">
        <f t="shared" ref="F25:G25" si="1">F26</f>
        <v>0</v>
      </c>
      <c r="G25" s="446">
        <f t="shared" si="1"/>
        <v>0</v>
      </c>
      <c r="H25" s="446"/>
      <c r="I25" s="446">
        <f>I26</f>
        <v>0</v>
      </c>
      <c r="J25" s="446">
        <f>J26</f>
        <v>0</v>
      </c>
      <c r="K25" s="447"/>
      <c r="M25" s="448"/>
      <c r="N25" s="448"/>
      <c r="O25" s="448"/>
      <c r="P25" s="448"/>
    </row>
    <row r="26" spans="1:60" s="415" customFormat="1" ht="57.75" hidden="1" customHeight="1">
      <c r="A26" s="635" t="s">
        <v>529</v>
      </c>
      <c r="B26" s="635" t="s">
        <v>530</v>
      </c>
      <c r="C26" s="636"/>
      <c r="D26" s="633"/>
      <c r="E26" s="637" t="s">
        <v>531</v>
      </c>
      <c r="F26" s="638"/>
      <c r="G26" s="639"/>
      <c r="H26" s="639"/>
      <c r="I26" s="451"/>
      <c r="J26" s="450"/>
      <c r="K26" s="447"/>
      <c r="M26" s="448"/>
      <c r="N26" s="448"/>
      <c r="O26" s="448"/>
      <c r="P26" s="448"/>
    </row>
    <row r="27" spans="1:60" s="415" customFormat="1" ht="69.599999999999994" customHeight="1">
      <c r="A27" s="449" t="s">
        <v>635</v>
      </c>
      <c r="B27" s="449" t="s">
        <v>647</v>
      </c>
      <c r="C27" s="449" t="s">
        <v>90</v>
      </c>
      <c r="D27" s="73" t="s">
        <v>636</v>
      </c>
      <c r="E27" s="598" t="s">
        <v>619</v>
      </c>
      <c r="F27" s="445"/>
      <c r="G27" s="445"/>
      <c r="H27" s="445"/>
      <c r="I27" s="450">
        <v>386546</v>
      </c>
      <c r="J27" s="445"/>
      <c r="K27" s="447"/>
      <c r="M27" s="448"/>
      <c r="N27" s="448"/>
      <c r="O27" s="448"/>
      <c r="P27" s="448"/>
    </row>
    <row r="28" spans="1:60" s="415" customFormat="1" ht="193.15" customHeight="1">
      <c r="A28" s="590" t="s">
        <v>570</v>
      </c>
      <c r="B28" s="590" t="s">
        <v>575</v>
      </c>
      <c r="C28" s="591" t="s">
        <v>90</v>
      </c>
      <c r="D28" s="634" t="s">
        <v>571</v>
      </c>
      <c r="E28" s="600" t="s">
        <v>576</v>
      </c>
      <c r="F28" s="592"/>
      <c r="G28" s="593"/>
      <c r="H28" s="593"/>
      <c r="I28" s="451">
        <v>700000</v>
      </c>
      <c r="J28" s="450"/>
      <c r="K28" s="447"/>
      <c r="M28" s="448"/>
      <c r="N28" s="448"/>
      <c r="O28" s="448"/>
      <c r="P28" s="448"/>
    </row>
    <row r="29" spans="1:60" s="415" customFormat="1" ht="99.6" customHeight="1" thickBot="1">
      <c r="A29" s="635" t="s">
        <v>634</v>
      </c>
      <c r="B29" s="635" t="s">
        <v>644</v>
      </c>
      <c r="C29" s="542" t="s">
        <v>83</v>
      </c>
      <c r="D29" s="73" t="s">
        <v>632</v>
      </c>
      <c r="E29" s="598" t="s">
        <v>619</v>
      </c>
      <c r="F29" s="638"/>
      <c r="G29" s="639"/>
      <c r="H29" s="639"/>
      <c r="I29" s="639">
        <v>386600</v>
      </c>
      <c r="J29" s="638"/>
      <c r="K29" s="447"/>
      <c r="M29" s="448"/>
      <c r="N29" s="448"/>
      <c r="O29" s="448"/>
      <c r="P29" s="448"/>
    </row>
    <row r="30" spans="1:60" s="415" customFormat="1" ht="45" customHeight="1" thickBot="1">
      <c r="A30" s="640" t="s">
        <v>361</v>
      </c>
      <c r="B30" s="641" t="s">
        <v>362</v>
      </c>
      <c r="C30" s="642"/>
      <c r="D30" s="643" t="s">
        <v>596</v>
      </c>
      <c r="E30" s="644"/>
      <c r="F30" s="645">
        <f>F31</f>
        <v>0</v>
      </c>
      <c r="G30" s="645">
        <f t="shared" ref="G30:J30" si="2">G31</f>
        <v>0</v>
      </c>
      <c r="H30" s="645"/>
      <c r="I30" s="645">
        <f t="shared" si="2"/>
        <v>1149100</v>
      </c>
      <c r="J30" s="646">
        <f t="shared" si="2"/>
        <v>0</v>
      </c>
      <c r="K30" s="447"/>
      <c r="M30" s="448"/>
      <c r="N30" s="448"/>
      <c r="O30" s="448"/>
      <c r="P30" s="448"/>
    </row>
    <row r="31" spans="1:60" s="415" customFormat="1" ht="121.9" customHeight="1">
      <c r="A31" s="590" t="s">
        <v>600</v>
      </c>
      <c r="B31" s="590" t="s">
        <v>601</v>
      </c>
      <c r="C31" s="591" t="s">
        <v>75</v>
      </c>
      <c r="D31" s="334" t="s">
        <v>599</v>
      </c>
      <c r="E31" s="600" t="s">
        <v>602</v>
      </c>
      <c r="F31" s="592"/>
      <c r="G31" s="593"/>
      <c r="H31" s="593"/>
      <c r="I31" s="593">
        <v>1149100</v>
      </c>
      <c r="J31" s="592"/>
      <c r="K31" s="447"/>
      <c r="M31" s="448"/>
      <c r="N31" s="448"/>
      <c r="O31" s="448"/>
      <c r="P31" s="448"/>
    </row>
    <row r="32" spans="1:60" s="415" customFormat="1" ht="38.450000000000003" customHeight="1" collapsed="1">
      <c r="A32" s="795"/>
      <c r="B32" s="795"/>
      <c r="C32" s="453"/>
      <c r="D32" s="454" t="s">
        <v>455</v>
      </c>
      <c r="E32" s="455"/>
      <c r="F32" s="455">
        <f>F21+F30</f>
        <v>0</v>
      </c>
      <c r="G32" s="455">
        <f t="shared" ref="G32:J32" si="3">G21+G30</f>
        <v>0</v>
      </c>
      <c r="H32" s="455">
        <f t="shared" si="3"/>
        <v>0</v>
      </c>
      <c r="I32" s="455">
        <f t="shared" si="3"/>
        <v>4011246</v>
      </c>
      <c r="J32" s="455">
        <f t="shared" si="3"/>
        <v>0</v>
      </c>
      <c r="K32" s="447"/>
      <c r="L32" s="456"/>
      <c r="M32" s="457"/>
      <c r="N32" s="457"/>
      <c r="O32" s="457"/>
      <c r="P32" s="457"/>
      <c r="Q32" s="419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</row>
    <row r="33" spans="1:60" s="415" customFormat="1" ht="15.75">
      <c r="A33" s="458"/>
      <c r="B33" s="458"/>
      <c r="C33" s="458"/>
      <c r="D33" s="459"/>
      <c r="E33" s="460"/>
      <c r="F33" s="460"/>
      <c r="G33" s="460"/>
      <c r="H33" s="460"/>
      <c r="I33" s="460"/>
      <c r="J33" s="460"/>
      <c r="K33" s="461"/>
      <c r="L33" s="456"/>
      <c r="M33" s="457"/>
      <c r="N33" s="457"/>
      <c r="O33" s="457"/>
      <c r="P33" s="457"/>
      <c r="Q33" s="419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</row>
    <row r="34" spans="1:60" s="467" customFormat="1" ht="41.25" customHeight="1">
      <c r="A34" s="360" t="s">
        <v>577</v>
      </c>
      <c r="B34" s="13"/>
      <c r="C34" s="13"/>
      <c r="D34" s="361"/>
      <c r="E34" s="276"/>
      <c r="F34" s="462"/>
      <c r="G34" s="796" t="s">
        <v>552</v>
      </c>
      <c r="H34" s="796"/>
      <c r="I34" s="796"/>
      <c r="J34" s="796"/>
      <c r="K34" s="463"/>
      <c r="L34" s="464"/>
      <c r="M34" s="464"/>
      <c r="N34" s="464"/>
      <c r="O34" s="464"/>
      <c r="P34" s="464"/>
      <c r="Q34" s="464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</row>
  </sheetData>
  <mergeCells count="19">
    <mergeCell ref="M11:P11"/>
    <mergeCell ref="O17:P17"/>
    <mergeCell ref="D3:D4"/>
    <mergeCell ref="B6:J6"/>
    <mergeCell ref="B7:J7"/>
    <mergeCell ref="A8:B8"/>
    <mergeCell ref="A9:B9"/>
    <mergeCell ref="A11:A19"/>
    <mergeCell ref="B11:B19"/>
    <mergeCell ref="C11:C19"/>
    <mergeCell ref="D11:D19"/>
    <mergeCell ref="E11:E19"/>
    <mergeCell ref="A32:B32"/>
    <mergeCell ref="G34:J34"/>
    <mergeCell ref="F11:F19"/>
    <mergeCell ref="G11:G19"/>
    <mergeCell ref="H11:H19"/>
    <mergeCell ref="I11:I19"/>
    <mergeCell ref="J11:J1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дод.8</vt:lpstr>
      <vt:lpstr>дод.7!_Hlk110345652</vt:lpstr>
      <vt:lpstr>дод.4!Область_печати</vt:lpstr>
      <vt:lpstr>дод.8!Область_печати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Користувач</cp:lastModifiedBy>
  <cp:lastPrinted>2022-11-04T13:21:44Z</cp:lastPrinted>
  <dcterms:created xsi:type="dcterms:W3CDTF">2021-12-03T13:00:00Z</dcterms:created>
  <dcterms:modified xsi:type="dcterms:W3CDTF">2022-12-11T08:23:09Z</dcterms:modified>
</cp:coreProperties>
</file>