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firstSheet="1" activeTab="6"/>
  </bookViews>
  <sheets>
    <sheet name="дод.1" sheetId="1" state="hidden" r:id="rId1"/>
    <sheet name="дод.2" sheetId="2" r:id="rId2"/>
    <sheet name="дод.3" sheetId="3" r:id="rId3"/>
    <sheet name="дод.3-1" sheetId="4" state="hidden" r:id="rId4"/>
    <sheet name="дод.4 " sheetId="5" state="hidden" r:id="rId5"/>
    <sheet name="дод.4  " sheetId="6" state="hidden" r:id="rId6"/>
    <sheet name="дод.5" sheetId="7" r:id="rId7"/>
    <sheet name="дод.6" sheetId="8" r:id="rId8"/>
    <sheet name="дод.7" sheetId="9" r:id="rId9"/>
    <sheet name="дод.8" sheetId="10" state="hidden" r:id="rId10"/>
    <sheet name="дод.9" sheetId="11" state="hidden" r:id="rId11"/>
    <sheet name="дод.10" sheetId="12" state="hidden" r:id="rId12"/>
  </sheets>
  <definedNames>
    <definedName name="_xlfn.AGGREGATE" hidden="1">#NAME?</definedName>
    <definedName name="_xlnm.Print_Titles" localSheetId="0">'дод.1'!$A:$E,'дод.1'!$9:$10</definedName>
    <definedName name="_xlnm.Print_Area" localSheetId="0">'дод.1'!$A$1:$F$110</definedName>
    <definedName name="_xlnm.Print_Area" localSheetId="1">'дод.2'!$A$1:$G$31</definedName>
    <definedName name="_xlnm.Print_Area" localSheetId="2">'дод.3'!$C$1:$S$108</definedName>
    <definedName name="_xlnm.Print_Area" localSheetId="3">'дод.3-1'!$B$1:$R$130</definedName>
    <definedName name="_xlnm.Print_Area" localSheetId="4">'дод.4 '!$A$1:$AB$37</definedName>
    <definedName name="_xlnm.Print_Area" localSheetId="5">'дод.4  '!$A$1:$E$51</definedName>
    <definedName name="_xlnm.Print_Area" localSheetId="6">'дод.5'!$C$1:$L$13</definedName>
    <definedName name="_xlnm.Print_Area" localSheetId="7">'дод.6'!$A$1:$J$56</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<sst xmlns="http://schemas.openxmlformats.org/spreadsheetml/2006/main" count="1584" uniqueCount="1048">
  <si>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</si>
  <si>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</si>
  <si>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</si>
  <si>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</si>
  <si>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</si>
  <si>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</si>
  <si>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</si>
  <si>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</si>
  <si>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</si>
  <si>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</si>
  <si>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</si>
  <si>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</si>
  <si>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</si>
  <si>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</si>
  <si>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</si>
  <si>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</si>
  <si>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</si>
  <si>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</si>
  <si>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</si>
  <si>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</si>
  <si>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</si>
  <si>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</si>
  <si>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</si>
  <si>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</si>
  <si>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</si>
  <si>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</si>
  <si>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</si>
  <si>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</si>
  <si>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</si>
  <si>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</si>
  <si>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</si>
  <si>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</si>
  <si>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</si>
  <si>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</si>
  <si>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</si>
  <si>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</si>
  <si>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</si>
  <si>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</si>
  <si>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</si>
  <si>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</si>
  <si>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</si>
  <si>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</si>
  <si>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</si>
  <si>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</si>
  <si>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</si>
  <si>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</si>
  <si>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</si>
  <si>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</si>
  <si>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</si>
  <si>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</si>
  <si>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</si>
  <si>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</si>
  <si>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</si>
  <si>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</si>
  <si>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</si>
  <si>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</si>
  <si>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</si>
  <si>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</si>
  <si>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</si>
  <si>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</si>
  <si>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</si>
  <si>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</si>
  <si>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</si>
  <si>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</si>
  <si>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</si>
  <si>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</si>
  <si>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</si>
  <si>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</si>
  <si>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</si>
  <si>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</si>
  <si>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</si>
  <si>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</si>
  <si>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</si>
  <si>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</si>
  <si>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</si>
  <si>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</si>
  <si>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</si>
  <si>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</si>
  <si>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</si>
  <si>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</si>
  <si>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</si>
  <si>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</si>
  <si>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</si>
  <si>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</si>
  <si>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</si>
  <si>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</si>
  <si>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</si>
  <si>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</si>
  <si>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</si>
  <si>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</si>
  <si>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</si>
  <si>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</si>
  <si>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</si>
  <si>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</si>
  <si>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</si>
  <si>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</si>
  <si>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</si>
  <si>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</si>
  <si>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</si>
  <si>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</si>
  <si>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</si>
  <si>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</si>
  <si>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</si>
  <si>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</si>
  <si>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</si>
  <si>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</si>
  <si>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</si>
  <si>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</si>
  <si>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</si>
  <si>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</si>
  <si>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</si>
  <si>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</si>
  <si>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</si>
  <si>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</si>
  <si>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</si>
  <si>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</si>
  <si>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</si>
  <si>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</si>
  <si>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</si>
  <si>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</si>
  <si>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</si>
  <si>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</si>
  <si>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</si>
  <si>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</si>
  <si>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</si>
  <si>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</si>
  <si>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</si>
  <si>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</si>
  <si>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</si>
  <si>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</si>
  <si>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</si>
  <si>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</si>
  <si>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</si>
  <si>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</si>
  <si>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</si>
  <si>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</si>
  <si>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</si>
  <si>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</si>
  <si>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</si>
  <si>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</si>
  <si>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</si>
  <si>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</si>
  <si>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</si>
  <si>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</si>
  <si>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</si>
  <si>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</si>
  <si>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</si>
  <si>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</si>
  <si>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</si>
  <si>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</si>
  <si>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</si>
  <si>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</si>
  <si>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</si>
  <si>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</si>
  <si>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</si>
  <si>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</si>
  <si>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</si>
  <si>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</si>
  <si>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</si>
  <si>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</si>
  <si>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</si>
  <si>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</si>
  <si>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</si>
  <si>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</si>
  <si>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</si>
  <si>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</si>
  <si>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</si>
  <si>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</si>
  <si>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</si>
  <si>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</si>
  <si>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</si>
  <si>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</si>
  <si>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</si>
  <si>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</si>
  <si>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</si>
  <si>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</si>
  <si>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</si>
  <si>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</si>
  <si>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</si>
  <si>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</si>
  <si>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</si>
  <si>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</si>
  <si>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</si>
  <si>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</si>
  <si>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</si>
  <si>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</si>
  <si>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</si>
  <si>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</si>
  <si>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</si>
  <si>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</si>
  <si>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</si>
  <si>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</si>
  <si>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</si>
  <si>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</si>
  <si>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</si>
  <si>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</si>
  <si>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</si>
  <si>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</si>
  <si>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</si>
  <si>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</si>
  <si>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</si>
  <si>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</si>
  <si>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</si>
  <si>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</si>
  <si>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</si>
  <si>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</si>
  <si>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</si>
  <si>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</si>
  <si>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</si>
  <si>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</si>
  <si>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</si>
  <si>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</si>
  <si>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</si>
  <si>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</si>
  <si>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</si>
  <si>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</si>
  <si>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</si>
  <si>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</si>
  <si>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</si>
  <si>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</si>
  <si>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</si>
  <si>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</si>
  <si>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</si>
  <si>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</si>
  <si>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</si>
  <si>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</si>
  <si>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</si>
  <si>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</si>
  <si>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</si>
  <si>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</si>
  <si>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</si>
  <si>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</si>
  <si>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</si>
  <si>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</si>
  <si>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</si>
  <si>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</si>
  <si>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</si>
  <si>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</si>
  <si>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</si>
  <si>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</si>
  <si>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</si>
  <si>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</si>
  <si>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</si>
  <si>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</si>
  <si>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</si>
  <si>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</si>
  <si>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</si>
  <si>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</si>
  <si>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</si>
  <si>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</si>
  <si>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</si>
  <si>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</si>
  <si>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</si>
  <si>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</si>
  <si>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</si>
  <si>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</si>
  <si>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</si>
  <si>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</si>
  <si>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</si>
  <si>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</si>
  <si>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</si>
  <si>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</si>
  <si>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</si>
  <si>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</si>
  <si>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</si>
  <si>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</si>
  <si>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</si>
  <si>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</si>
  <si>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</si>
  <si>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</si>
  <si>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</si>
  <si>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</si>
  <si>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</si>
  <si>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</si>
  <si>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</si>
  <si>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</si>
  <si>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</si>
  <si>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</si>
  <si>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</si>
  <si>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</si>
  <si>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</si>
  <si>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</si>
  <si>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</si>
  <si>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</si>
  <si>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</si>
  <si>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</si>
  <si>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</si>
  <si>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</si>
  <si>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</si>
  <si>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</si>
  <si>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</si>
  <si>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</si>
  <si>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</si>
  <si>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</si>
  <si>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</si>
  <si>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</si>
  <si>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</si>
  <si>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</si>
  <si>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</si>
  <si>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</si>
  <si>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</si>
  <si>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</si>
  <si>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</si>
  <si>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</si>
  <si>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</si>
  <si>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</si>
  <si>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</si>
  <si>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</si>
  <si>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</si>
  <si>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</si>
  <si>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</si>
  <si>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</si>
  <si>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</si>
  <si>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</si>
  <si>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</si>
  <si>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</si>
  <si>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</si>
  <si>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</si>
  <si>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</si>
  <si>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</si>
  <si>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</si>
  <si>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</si>
  <si>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</si>
  <si>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</si>
  <si>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</si>
  <si>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</si>
  <si>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</si>
  <si>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</si>
  <si>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</si>
  <si>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</si>
  <si>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</si>
  <si>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</si>
  <si>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</si>
  <si>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</si>
  <si>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</si>
  <si>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</si>
  <si>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</si>
  <si>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</si>
  <si>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</si>
  <si>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</si>
  <si>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</si>
  <si>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</si>
  <si>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</si>
  <si>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</si>
  <si>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</si>
  <si>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</si>
  <si>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</si>
  <si>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</si>
  <si>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</si>
  <si>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</si>
  <si>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</si>
  <si>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</si>
  <si>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</si>
  <si>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</si>
  <si>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</si>
  <si>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</si>
  <si>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</si>
  <si>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</si>
  <si>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</si>
  <si>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</si>
  <si>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</si>
  <si>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</si>
  <si>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</si>
  <si>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</si>
  <si>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</si>
  <si>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</si>
  <si>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</si>
  <si>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</si>
  <si>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</si>
  <si>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</si>
  <si>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</si>
  <si>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</si>
  <si>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</si>
  <si>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</si>
  <si>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</si>
  <si>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</si>
  <si>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</si>
  <si>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</si>
  <si>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</si>
  <si>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</si>
  <si>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</si>
  <si>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</si>
  <si>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</si>
  <si>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</si>
  <si>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</si>
  <si>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</si>
  <si>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</si>
  <si>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</si>
  <si>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</si>
  <si>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</si>
  <si>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</si>
  <si>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</si>
  <si>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</si>
  <si>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</si>
  <si>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</si>
  <si>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</si>
  <si>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</si>
  <si>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</si>
  <si>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</si>
  <si>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</si>
  <si>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</si>
  <si>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</si>
  <si>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</si>
  <si>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</si>
  <si>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</si>
  <si>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</si>
  <si>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</si>
  <si>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</si>
  <si>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</si>
  <si>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</si>
  <si>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</si>
  <si>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</si>
  <si>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</si>
  <si>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</si>
  <si>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</si>
  <si>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</si>
  <si>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</si>
  <si>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</si>
  <si>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</si>
  <si>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</si>
  <si>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</si>
  <si>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</si>
  <si>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</si>
  <si>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</si>
  <si>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</si>
  <si>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</si>
  <si>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</si>
  <si>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</si>
  <si>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</si>
  <si>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</si>
  <si>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</si>
  <si>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</si>
  <si>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</si>
  <si>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</si>
  <si>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</si>
  <si>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</si>
  <si>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</si>
  <si>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</si>
  <si>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</si>
  <si>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</si>
  <si>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</si>
  <si>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</si>
  <si>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</si>
  <si>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</si>
  <si>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</si>
  <si>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</si>
  <si>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</si>
  <si>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</si>
  <si>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</si>
  <si>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</si>
  <si>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</si>
  <si>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</si>
  <si>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</si>
  <si>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</si>
  <si>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</si>
  <si>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</si>
  <si>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</si>
  <si>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</si>
  <si>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</si>
  <si>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</si>
  <si>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</si>
  <si>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</si>
  <si>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</si>
  <si>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</si>
  <si>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</si>
  <si>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</si>
  <si>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</si>
  <si>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</si>
  <si>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</si>
  <si>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</si>
  <si>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</si>
  <si>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</si>
  <si>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</si>
  <si>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</si>
  <si>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</si>
  <si>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</si>
  <si>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</si>
  <si>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</si>
  <si>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</si>
  <si>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</si>
  <si>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</si>
  <si>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</si>
  <si>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</si>
  <si>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</si>
  <si>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</si>
  <si>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</si>
  <si>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</si>
  <si>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</si>
  <si>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</si>
  <si>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</si>
  <si>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</si>
  <si>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</si>
  <si>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</si>
  <si>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</si>
  <si>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</si>
  <si>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Надання позашкільної освіти закладами позашкільної освіти, заходи із позашкільної роботи з дітьми</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</si>
  <si>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</si>
  <si>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</si>
  <si>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</si>
  <si>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</si>
  <si>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</si>
  <si>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</si>
  <si>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</si>
  <si>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</si>
  <si>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</si>
  <si>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</si>
  <si>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</si>
  <si>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</si>
  <si>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</si>
  <si>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</si>
  <si>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</si>
  <si>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</si>
  <si>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</si>
  <si>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</si>
  <si>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</si>
  <si>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</si>
  <si>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</si>
  <si>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</si>
  <si>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</si>
  <si>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</si>
  <si>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</si>
  <si>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</si>
  <si>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</si>
  <si>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</si>
  <si>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</si>
  <si>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</si>
  <si>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</si>
  <si>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</si>
  <si>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</si>
  <si>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</si>
  <si>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</si>
  <si>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</si>
  <si>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</si>
  <si>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</si>
  <si>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</si>
  <si>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</si>
  <si>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</si>
  <si>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</si>
  <si>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</si>
  <si>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</si>
  <si>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</si>
  <si>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</si>
  <si>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</si>
  <si>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</si>
  <si>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</si>
  <si>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</si>
  <si>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</si>
  <si>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</si>
  <si>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</si>
  <si>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</si>
  <si>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</si>
  <si>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</si>
  <si>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</si>
  <si>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</si>
  <si>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</si>
  <si>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</si>
  <si>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</si>
  <si>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</si>
  <si>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</si>
  <si>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</si>
  <si>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</si>
  <si>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</si>
  <si>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</si>
  <si>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</si>
  <si>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</si>
  <si>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</si>
  <si>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</si>
  <si>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</si>
  <si>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</si>
  <si>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</si>
  <si>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</si>
  <si>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</si>
  <si>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</si>
  <si>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</si>
  <si>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</si>
  <si>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</si>
  <si>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</si>
  <si>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</si>
  <si>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</si>
  <si>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</si>
  <si>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</si>
  <si>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</si>
  <si>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</si>
  <si>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</si>
  <si>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</si>
  <si>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</si>
  <si>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</si>
  <si>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</si>
  <si>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</si>
  <si>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</si>
  <si>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</si>
  <si>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</si>
  <si>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</si>
  <si>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</si>
  <si>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</si>
  <si>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</si>
  <si>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</si>
  <si>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</si>
  <si>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</si>
  <si>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</si>
  <si>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</si>
  <si>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</si>
  <si>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</si>
  <si>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</si>
  <si>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</si>
  <si>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</si>
  <si>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</si>
  <si>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</si>
  <si>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</si>
  <si>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</si>
  <si>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</si>
  <si>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</si>
  <si>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</si>
  <si>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</si>
  <si>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</si>
  <si>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</si>
  <si>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</si>
  <si>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</si>
  <si>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</si>
  <si>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</si>
  <si>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</si>
  <si>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</si>
  <si>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</si>
  <si>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</si>
  <si>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</si>
  <si>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</si>
  <si>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</si>
  <si>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</si>
  <si>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</si>
  <si>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</si>
  <si>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</si>
  <si>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</si>
  <si>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</si>
  <si>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</si>
  <si>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</si>
  <si>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</si>
  <si>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</si>
  <si>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</si>
  <si>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</si>
  <si>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</si>
  <si>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</si>
  <si>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Програма реформування та розвитку житлово-комунального господарства Золочівської міської територіальної громади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</si>
  <si>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</si>
  <si>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</si>
  <si>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</si>
  <si>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</si>
  <si>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</si>
  <si>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</si>
  <si>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</si>
  <si>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</si>
  <si>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</si>
  <si>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</si>
  <si>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</si>
  <si>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</si>
  <si>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</si>
  <si>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</si>
  <si>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</si>
  <si>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</si>
  <si>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</si>
  <si>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</si>
  <si>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</si>
  <si>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</si>
  <si>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</si>
  <si>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</si>
  <si>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</si>
  <si>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</si>
  <si>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</si>
  <si>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</si>
  <si>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</si>
  <si>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</si>
  <si>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</si>
  <si>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</si>
  <si>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</si>
  <si>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</si>
  <si>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</si>
  <si>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</si>
  <si>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</si>
  <si>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</si>
  <si>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</si>
  <si>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</si>
  <si>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</si>
  <si>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</si>
  <si>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</si>
  <si>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</si>
  <si>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</si>
  <si>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</si>
  <si>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</si>
  <si>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</si>
  <si>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</si>
  <si>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</si>
  <si>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</si>
  <si>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</si>
  <si>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</si>
  <si>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</si>
  <si>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</si>
  <si>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</si>
  <si>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</si>
  <si>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</si>
  <si>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</si>
  <si>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</si>
  <si>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</si>
  <si>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 xml:space="preserve">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</si>
  <si>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</si>
  <si>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</si>
  <si>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</si>
  <si>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</si>
  <si>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</si>
  <si>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Перелік кредитів (позик), що залучаються міською радою до спеціального фонду бюджету Золочівської міської територіальної громади у 2021 році від</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</si>
  <si>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</si>
  <si>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</si>
  <si>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</si>
  <si>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</si>
  <si>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</si>
  <si>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</si>
  <si>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</si>
  <si>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</si>
  <si>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</si>
  <si>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</si>
  <si>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</si>
  <si>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</si>
  <si>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</si>
  <si>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</si>
  <si>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</si>
  <si>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</si>
  <si>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</si>
  <si>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</si>
  <si>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</si>
  <si>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</si>
  <si>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</si>
  <si>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</si>
  <si>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</si>
  <si>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</si>
  <si>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</si>
  <si>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</si>
  <si>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</si>
  <si>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</si>
  <si>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</si>
  <si>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</si>
  <si>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</si>
  <si>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</si>
  <si>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</si>
  <si>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</si>
  <si>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</si>
  <si>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</si>
  <si>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</si>
  <si>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</si>
  <si>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</si>
  <si>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</si>
  <si>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</si>
  <si>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</si>
  <si>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</si>
  <si>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</si>
  <si>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</si>
  <si>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</si>
  <si>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</si>
  <si>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</si>
  <si>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</si>
  <si>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</si>
  <si>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</si>
  <si>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</si>
  <si>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</si>
  <si>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</si>
  <si>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</si>
  <si>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</si>
  <si>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</si>
  <si>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</si>
  <si>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</si>
  <si>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</si>
  <si>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</si>
  <si>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</si>
  <si>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</si>
  <si>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</si>
  <si>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</si>
  <si>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</si>
  <si>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</si>
  <si>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</si>
  <si>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</si>
  <si>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</si>
  <si>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</si>
  <si>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</si>
  <si>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</si>
  <si>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</si>
  <si>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</si>
  <si>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</si>
  <si>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</si>
  <si>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</si>
  <si>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</si>
  <si>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</si>
  <si>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</si>
  <si>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</si>
  <si>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</si>
  <si>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</si>
  <si>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</si>
  <si>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</si>
  <si>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</si>
  <si>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</si>
  <si>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</si>
  <si>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</si>
  <si>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</si>
  <si>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</si>
  <si>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</si>
  <si>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</si>
  <si>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</si>
  <si>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</si>
  <si>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</si>
  <si>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</si>
  <si>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</si>
  <si>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</si>
  <si>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</si>
  <si>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</si>
  <si>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</si>
  <si>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</si>
  <si>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</si>
  <si>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</si>
  <si>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</si>
  <si>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</si>
  <si>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</si>
  <si>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</si>
  <si>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</si>
  <si>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</si>
  <si>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</si>
  <si>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</si>
  <si>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</si>
  <si>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</si>
  <si>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</si>
  <si>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</si>
  <si>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</si>
  <si>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</si>
  <si>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</si>
  <si>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</si>
  <si>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</si>
  <si>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</si>
  <si>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</si>
  <si>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</si>
  <si>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</si>
  <si>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</si>
  <si>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</si>
  <si>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</si>
  <si>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</si>
  <si>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</si>
  <si>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</si>
  <si>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</si>
  <si>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</si>
  <si>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</si>
  <si>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</si>
  <si>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</si>
  <si>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</si>
  <si>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</si>
  <si>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</si>
  <si>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</si>
  <si>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</si>
  <si>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</si>
  <si>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</si>
  <si>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</si>
  <si>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</si>
  <si>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</si>
  <si>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</si>
  <si>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</si>
  <si>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</si>
  <si>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</si>
  <si>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</si>
  <si>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</si>
  <si>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</si>
  <si>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</si>
  <si>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</si>
  <si>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</si>
  <si>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</si>
  <si>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</si>
  <si>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</si>
  <si>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</si>
  <si>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</si>
  <si>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</si>
  <si>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</si>
  <si>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</si>
  <si>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</si>
  <si>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</si>
  <si>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</si>
  <si>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</si>
  <si>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</si>
  <si>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</si>
  <si>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</si>
  <si>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</si>
  <si>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</si>
  <si>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</si>
  <si>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</si>
  <si>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</si>
  <si>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</si>
  <si>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</si>
  <si>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</si>
  <si>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</si>
  <si>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</si>
  <si>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</si>
  <si>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</si>
  <si>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0611070</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</si>
  <si>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</si>
  <si>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</si>
  <si>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</si>
  <si>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</si>
  <si>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</si>
  <si>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</si>
  <si>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</si>
  <si>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</si>
  <si>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</si>
  <si>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</si>
  <si>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</si>
  <si>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</si>
  <si>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</si>
  <si>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</si>
  <si>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</si>
  <si>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</si>
  <si>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</si>
  <si>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</si>
  <si>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</si>
  <si>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</si>
  <si>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</si>
  <si>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</si>
  <si>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</si>
  <si>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</si>
  <si>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</si>
  <si>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</si>
  <si>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</si>
  <si>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</si>
  <si>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</si>
  <si>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</si>
  <si>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</si>
  <si>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</si>
  <si>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</si>
  <si>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</si>
  <si>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</si>
  <si>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</si>
  <si>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</si>
  <si>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</si>
  <si>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</si>
  <si>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</si>
  <si>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</si>
  <si>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</si>
  <si>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</si>
  <si>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</si>
  <si>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</si>
  <si>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</si>
  <si>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</si>
  <si>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</si>
  <si>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</si>
  <si>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</si>
  <si>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</si>
  <si>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</si>
  <si>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</si>
  <si>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</si>
  <si>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</si>
  <si>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</si>
  <si>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</si>
  <si>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</si>
  <si>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</si>
  <si>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</si>
  <si>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</si>
  <si>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</si>
  <si>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</si>
  <si>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</si>
  <si>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</si>
  <si>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</si>
  <si>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</si>
  <si>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</si>
  <si>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</si>
  <si>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</si>
  <si>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</si>
  <si>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</si>
  <si>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</si>
  <si>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</si>
  <si>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</si>
  <si>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</si>
  <si>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</si>
  <si>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</si>
  <si>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</si>
  <si>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</si>
  <si>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</si>
  <si>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Виплати на поховання одиноких громадян</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</si>
  <si>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</si>
  <si>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</si>
  <si>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</si>
  <si>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</si>
  <si>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0611060</t>
  </si>
  <si>
    <t>0611061</t>
  </si>
  <si>
    <t>1061</t>
  </si>
  <si>
    <r>
      <t>ЗМІНИ до РОЗПОДІЛУ</t>
    </r>
    <r>
      <rPr>
        <b/>
        <sz val="14"/>
        <rFont val="Times New Roman"/>
        <family val="1"/>
      </rPr>
      <t xml:space="preserve">
видатків бюджету Золочівської міської територіальної громади на 2021 рік</t>
    </r>
  </si>
  <si>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</si>
  <si>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Субвенція з місцевого бюджету на здійснення підтримки окремих  закладів та заходів у системі охорони здоровёя за рахунок відповідної субвенції з державного бюджету</t>
  </si>
  <si>
    <t>Субвенції з місцевих бюджетів іншим місцевим бюджетам</t>
  </si>
  <si>
    <t>ЗМІНИ до ДОХОДІВ
бюджету Золочівської міської територіальної громади на 2021 рік</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</si>
  <si>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</si>
  <si>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</si>
  <si>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</si>
  <si>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</si>
  <si>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</si>
  <si>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Будівництво  полігону твердих побутових відходів для м.Золочева Львівської області</t>
  </si>
  <si>
    <t>Капітальний ремонт вул. Бродівська від № 77 до № 85 в м. Золочеві Львівської області</t>
  </si>
  <si>
    <t>Капітальний ремонт вул. Шота Руставелі в м. Золочеві Львівської області</t>
  </si>
  <si>
    <t>Капітальний ремонт дороги по вул. Львівська в м. Золочеві Львівської області</t>
  </si>
  <si>
    <t>Капітальний ремот даху Золочівської ЗОШ І-ІІІ ст. №3</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</si>
  <si>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</si>
  <si>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</si>
  <si>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</si>
  <si>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</si>
  <si>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</si>
  <si>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</si>
  <si>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</si>
  <si>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0116013</t>
  </si>
  <si>
    <t>6013</t>
  </si>
  <si>
    <t>Забезпечення діяльності водопровідно-каналізаційного господарства</t>
  </si>
  <si>
    <t xml:space="preserve">Капітальний ремот даху Гологірського НВК І-ІІІ ст. </t>
  </si>
  <si>
    <t>до рішення сесії Золочівської міської ради  Золочівського району Львівської області від 25.02.2021 р. № 117</t>
  </si>
  <si>
    <t>Додаток № 4                                                                                до рішення сесії Золочівської міської ради  Золочівського району Львівської області від 25.02.2021 р. № 117</t>
  </si>
  <si>
    <t>Додаток № 10                                                                                до рішення сесії Золочівської міської ради  Золочівського району Львівської області від 25.02.2021 р. № 117</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</si>
  <si>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</si>
  <si>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</si>
  <si>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</si>
  <si>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</si>
  <si>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</si>
  <si>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</si>
  <si>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</si>
  <si>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</si>
  <si>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</si>
  <si>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</si>
  <si>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</si>
  <si>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</si>
  <si>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</si>
  <si>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</si>
  <si>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</si>
  <si>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</si>
  <si>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</si>
  <si>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</si>
  <si>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</si>
  <si>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</si>
  <si>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</si>
  <si>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</si>
  <si>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</si>
  <si>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</si>
  <si>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</si>
  <si>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</si>
  <si>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</si>
  <si>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Капітальний ремонт каналізаційного колектора на вул.Героїв Небесної Сотні у м.Золочеві Львівської області</t>
  </si>
  <si>
    <t>Капітальний ремонт вул. Бродівська  в м. Золочеві Львівської області</t>
  </si>
  <si>
    <t>Капітальний ремонт вул.Ст.Бандери Героя України в м. Золочеві Львівської області</t>
  </si>
  <si>
    <t xml:space="preserve">Додаток № 6                                                                                до рішення сесії Золочівської міської ради  Золочівського району Львівської області від      р. № </t>
  </si>
  <si>
    <t xml:space="preserve">Додаток № 7                                                                                до рішення сесії Золочівської міської ради  Золочівського району Львівської області від                р. № </t>
  </si>
  <si>
    <t xml:space="preserve">Додаток № 5                                                                                до рішення сесії Золочівської міської ради  Золочівського району Львівської області від            р. № </t>
  </si>
  <si>
    <t xml:space="preserve">Додаток № 2                                                       до рішення сесії Золочівської міської ради  Золочівського району Львівської області від             р. № </t>
  </si>
  <si>
    <t>Додаток  №3до  рішення сесії Золочівської міської ради Золочівського району Львівської області від                р.  №</t>
  </si>
  <si>
    <t xml:space="preserve">Зміни до розподілу витрат бюджету Золочівської міської територіальної громади на реалізацію місцевих програм у 2021 році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</si>
</sst>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s>
  <fonts count="116">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i/>
      <sz val="11"/>
      <color theme="1"/>
      <name val="Calibri"/>
      <family val="2"/>
    </font>
    <font>
      <sz val="8"/>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2"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3" fillId="0" borderId="10" applyNumberFormat="0" applyFill="0" applyAlignment="0" applyProtection="0"/>
    <xf numFmtId="0" fontId="6" fillId="3" borderId="0" applyNumberFormat="0" applyBorder="0" applyAlignment="0" applyProtection="0"/>
    <xf numFmtId="0" fontId="94"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5" fillId="47" borderId="13" applyNumberFormat="0" applyAlignment="0" applyProtection="0"/>
    <xf numFmtId="0" fontId="96"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7"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98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8" fillId="0" borderId="15" xfId="0" applyNumberFormat="1" applyFont="1" applyFill="1" applyBorder="1" applyAlignment="1">
      <alignment horizontal="center" vertical="top"/>
    </xf>
    <xf numFmtId="0" fontId="49" fillId="0" borderId="15" xfId="0" applyFont="1" applyFill="1" applyBorder="1" applyAlignment="1">
      <alignment vertical="top" wrapText="1"/>
    </xf>
    <xf numFmtId="200" fontId="48" fillId="0" borderId="15" xfId="0" applyNumberFormat="1" applyFont="1" applyFill="1" applyBorder="1" applyAlignment="1">
      <alignment horizontal="center" vertical="top"/>
    </xf>
    <xf numFmtId="0" fontId="34" fillId="0" borderId="0" xfId="0" applyFont="1" applyFill="1" applyAlignment="1">
      <alignment vertical="top"/>
    </xf>
    <xf numFmtId="0" fontId="48" fillId="0" borderId="0" xfId="0" applyFont="1" applyFill="1" applyAlignment="1">
      <alignment vertical="top"/>
    </xf>
    <xf numFmtId="49" fontId="49" fillId="0" borderId="15" xfId="0" applyNumberFormat="1" applyFont="1" applyFill="1" applyBorder="1" applyAlignment="1">
      <alignment horizontal="center" vertical="justify"/>
    </xf>
    <xf numFmtId="0" fontId="49" fillId="0" borderId="15" xfId="0" applyFont="1" applyFill="1" applyBorder="1" applyAlignment="1">
      <alignment horizontal="left" vertical="top" wrapText="1"/>
    </xf>
    <xf numFmtId="200" fontId="49"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49" fillId="0" borderId="15" xfId="0" applyNumberFormat="1" applyFont="1" applyFill="1" applyBorder="1" applyAlignment="1">
      <alignment horizontal="center" vertical="top"/>
    </xf>
    <xf numFmtId="0" fontId="49"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49"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0"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8"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49"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1" fillId="0" borderId="15" xfId="0" applyNumberFormat="1" applyFont="1" applyFill="1" applyBorder="1" applyAlignment="1">
      <alignment horizontal="center" vertical="top"/>
    </xf>
    <xf numFmtId="0" fontId="51" fillId="0" borderId="15" xfId="0" applyFont="1" applyFill="1" applyBorder="1" applyAlignment="1">
      <alignment horizontal="left" vertical="top" wrapText="1"/>
    </xf>
    <xf numFmtId="0" fontId="51" fillId="0" borderId="15" xfId="0" applyFont="1" applyFill="1" applyBorder="1" applyAlignment="1">
      <alignment vertical="top" wrapText="1"/>
    </xf>
    <xf numFmtId="0" fontId="20" fillId="0" borderId="15" xfId="0" applyFont="1" applyFill="1" applyBorder="1" applyAlignment="1">
      <alignment horizontal="center" vertical="top"/>
    </xf>
    <xf numFmtId="0" fontId="51"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9"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4" fillId="0" borderId="15" xfId="0" applyFont="1" applyBorder="1" applyAlignment="1">
      <alignment vertical="justify" wrapText="1"/>
    </xf>
    <xf numFmtId="0" fontId="54" fillId="0" borderId="15" xfId="0" applyFont="1" applyFill="1" applyBorder="1" applyAlignment="1">
      <alignment horizontal="left" vertical="justify" wrapText="1"/>
    </xf>
    <xf numFmtId="0" fontId="55" fillId="0" borderId="15" xfId="0" applyFont="1" applyFill="1" applyBorder="1" applyAlignment="1">
      <alignment vertical="top" wrapText="1"/>
    </xf>
    <xf numFmtId="0" fontId="55" fillId="0" borderId="24" xfId="0" applyFont="1" applyFill="1" applyBorder="1" applyAlignment="1">
      <alignment horizontal="left" vertical="justify" wrapText="1"/>
    </xf>
    <xf numFmtId="0" fontId="55" fillId="0" borderId="15" xfId="0" applyFont="1" applyFill="1" applyBorder="1" applyAlignment="1">
      <alignment horizontal="left" vertical="justify" wrapText="1"/>
    </xf>
    <xf numFmtId="0" fontId="55"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200"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33" fillId="0" borderId="26"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2" fillId="0" borderId="2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6"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6" xfId="121" applyFont="1" applyBorder="1" applyAlignment="1">
      <alignment horizontal="center" wrapText="1"/>
      <protection/>
    </xf>
    <xf numFmtId="0" fontId="37" fillId="0" borderId="26" xfId="121" applyFont="1" applyBorder="1" applyAlignment="1">
      <alignment horizontal="center" wrapText="1"/>
      <protection/>
    </xf>
    <xf numFmtId="2" fontId="37" fillId="0" borderId="26" xfId="121" applyNumberFormat="1" applyFont="1" applyBorder="1" applyAlignment="1">
      <alignment horizontal="center" wrapText="1"/>
      <protection/>
    </xf>
    <xf numFmtId="0" fontId="58" fillId="0" borderId="27"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0" fillId="0" borderId="31" xfId="121" applyFont="1" applyBorder="1" applyAlignment="1">
      <alignment horizontal="center" vertical="top" wrapText="1"/>
      <protection/>
    </xf>
    <xf numFmtId="0" fontId="60" fillId="0" borderId="15" xfId="121" applyFont="1" applyBorder="1" applyAlignment="1">
      <alignment horizontal="center" vertical="top" wrapText="1"/>
      <protection/>
    </xf>
    <xf numFmtId="0" fontId="59"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7" xfId="121" applyFont="1" applyBorder="1" applyAlignment="1">
      <alignment horizontal="left" vertical="top" wrapText="1"/>
      <protection/>
    </xf>
    <xf numFmtId="0" fontId="40" fillId="0" borderId="26" xfId="121" applyFont="1" applyBorder="1" applyAlignment="1">
      <alignment horizontal="center"/>
      <protection/>
    </xf>
    <xf numFmtId="0" fontId="40" fillId="0" borderId="26" xfId="121" applyFont="1" applyBorder="1">
      <alignment/>
      <protection/>
    </xf>
    <xf numFmtId="203" fontId="40" fillId="0" borderId="26" xfId="121" applyNumberFormat="1" applyFont="1" applyBorder="1" applyAlignment="1">
      <alignment horizontal="center"/>
      <protection/>
    </xf>
    <xf numFmtId="0" fontId="37" fillId="0" borderId="26"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0" fillId="0" borderId="42" xfId="121" applyFont="1" applyBorder="1" applyAlignment="1">
      <alignment horizontal="center" vertical="top" wrapText="1"/>
      <protection/>
    </xf>
    <xf numFmtId="0" fontId="60"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7" fillId="0" borderId="27" xfId="121" applyFont="1" applyBorder="1">
      <alignment/>
      <protection/>
    </xf>
    <xf numFmtId="0" fontId="37" fillId="0" borderId="26"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7" xfId="0" applyNumberFormat="1" applyFont="1" applyFill="1" applyBorder="1" applyAlignment="1" applyProtection="1">
      <alignment horizontal="center" vertical="center" wrapText="1"/>
      <protection/>
    </xf>
    <xf numFmtId="0" fontId="0" fillId="0" borderId="26"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5" fillId="0" borderId="0" xfId="0" applyFont="1" applyAlignment="1">
      <alignment horizontal="center"/>
    </xf>
    <xf numFmtId="0" fontId="62"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7"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59"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0"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1"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3"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8" fillId="0" borderId="0" xfId="0" applyFont="1" applyBorder="1" applyAlignment="1">
      <alignment vertical="center"/>
    </xf>
    <xf numFmtId="0" fontId="43" fillId="0" borderId="0" xfId="121" applyFont="1" applyBorder="1" applyAlignment="1">
      <alignment horizontal="center" vertical="center"/>
      <protection/>
    </xf>
    <xf numFmtId="0" fontId="61"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0"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7"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49"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20" fillId="0" borderId="55"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49" fillId="0" borderId="16" xfId="0" applyFont="1" applyFill="1" applyBorder="1" applyAlignment="1">
      <alignment vertical="top" wrapText="1"/>
    </xf>
    <xf numFmtId="0" fontId="49"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99"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200" fontId="20" fillId="0" borderId="65"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99"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6"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0" fillId="0" borderId="0" xfId="0" applyFont="1" applyAlignment="1">
      <alignment/>
    </xf>
    <xf numFmtId="0" fontId="101" fillId="0" borderId="0" xfId="0" applyFont="1" applyAlignment="1">
      <alignment/>
    </xf>
    <xf numFmtId="0" fontId="102" fillId="0" borderId="0" xfId="0" applyFont="1" applyAlignment="1">
      <alignment/>
    </xf>
    <xf numFmtId="0" fontId="103"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4" fillId="12" borderId="15" xfId="0" applyFont="1" applyFill="1" applyBorder="1" applyAlignment="1">
      <alignment vertical="center"/>
    </xf>
    <xf numFmtId="0" fontId="104" fillId="12" borderId="15" xfId="0" applyFont="1" applyFill="1" applyBorder="1" applyAlignment="1">
      <alignment horizontal="center" vertical="center" wrapText="1"/>
    </xf>
    <xf numFmtId="2" fontId="104" fillId="12" borderId="15" xfId="0" applyNumberFormat="1" applyFont="1" applyFill="1" applyBorder="1" applyAlignment="1">
      <alignment vertical="center"/>
    </xf>
    <xf numFmtId="0" fontId="99" fillId="0" borderId="0" xfId="0" applyFont="1" applyAlignment="1">
      <alignment/>
    </xf>
    <xf numFmtId="0" fontId="105" fillId="0" borderId="15" xfId="0" applyFont="1" applyBorder="1" applyAlignment="1">
      <alignment vertical="center"/>
    </xf>
    <xf numFmtId="0" fontId="105" fillId="0" borderId="15" xfId="0" applyFont="1" applyBorder="1" applyAlignment="1">
      <alignment vertical="center" wrapText="1"/>
    </xf>
    <xf numFmtId="2" fontId="105" fillId="12" borderId="15" xfId="0" applyNumberFormat="1" applyFont="1" applyFill="1" applyBorder="1" applyAlignment="1">
      <alignment vertical="center"/>
    </xf>
    <xf numFmtId="2" fontId="105" fillId="0" borderId="15" xfId="0" applyNumberFormat="1" applyFont="1" applyBorder="1" applyAlignment="1">
      <alignment vertical="center"/>
    </xf>
    <xf numFmtId="0" fontId="106" fillId="0" borderId="0" xfId="0" applyFont="1" applyAlignment="1">
      <alignment/>
    </xf>
    <xf numFmtId="0" fontId="107" fillId="0" borderId="15" xfId="0" applyFont="1" applyBorder="1" applyAlignment="1">
      <alignment vertical="center"/>
    </xf>
    <xf numFmtId="0" fontId="107" fillId="0" borderId="15" xfId="0" applyFont="1" applyBorder="1" applyAlignment="1">
      <alignment vertical="center" wrapText="1"/>
    </xf>
    <xf numFmtId="2" fontId="107" fillId="12" borderId="15" xfId="0" applyNumberFormat="1" applyFont="1" applyFill="1" applyBorder="1" applyAlignment="1">
      <alignment vertical="center"/>
    </xf>
    <xf numFmtId="2" fontId="107"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4" fillId="53" borderId="67" xfId="106" applyNumberFormat="1" applyFont="1" applyFill="1" applyBorder="1" applyAlignment="1">
      <alignment horizontal="right" vertical="center"/>
      <protection/>
    </xf>
    <xf numFmtId="0" fontId="64" fillId="53" borderId="67" xfId="106" applyFont="1" applyFill="1" applyBorder="1" applyAlignment="1">
      <alignment horizontal="left" vertical="center" wrapText="1"/>
      <protection/>
    </xf>
    <xf numFmtId="1" fontId="19" fillId="53" borderId="67" xfId="106" applyNumberFormat="1" applyFont="1" applyFill="1" applyBorder="1" applyAlignment="1">
      <alignment horizontal="right" vertical="center"/>
      <protection/>
    </xf>
    <xf numFmtId="0" fontId="19" fillId="53" borderId="67" xfId="106" applyFont="1" applyFill="1" applyBorder="1" applyAlignment="1">
      <alignment horizontal="left" vertical="center" wrapText="1"/>
      <protection/>
    </xf>
    <xf numFmtId="1" fontId="0" fillId="53" borderId="67" xfId="106" applyNumberFormat="1" applyFont="1" applyFill="1" applyBorder="1" applyAlignment="1">
      <alignment horizontal="right" vertical="center"/>
      <protection/>
    </xf>
    <xf numFmtId="0" fontId="0" fillId="53" borderId="67" xfId="106" applyFont="1" applyFill="1" applyBorder="1" applyAlignment="1">
      <alignment horizontal="left" vertical="center" wrapText="1"/>
      <protection/>
    </xf>
    <xf numFmtId="2" fontId="108" fillId="0" borderId="15" xfId="0" applyNumberFormat="1" applyFont="1" applyBorder="1" applyAlignment="1">
      <alignment vertical="center"/>
    </xf>
    <xf numFmtId="0" fontId="108" fillId="0" borderId="15" xfId="0" applyFont="1" applyBorder="1" applyAlignment="1">
      <alignment horizontal="right" vertical="center"/>
    </xf>
    <xf numFmtId="0" fontId="108" fillId="0" borderId="15" xfId="0" applyFont="1" applyBorder="1" applyAlignment="1">
      <alignment vertical="center" wrapText="1"/>
    </xf>
    <xf numFmtId="1" fontId="20" fillId="12" borderId="68" xfId="104" applyNumberFormat="1" applyFont="1" applyFill="1" applyBorder="1" applyAlignment="1">
      <alignment horizontal="right" vertical="center"/>
      <protection/>
    </xf>
    <xf numFmtId="0" fontId="20" fillId="12" borderId="68"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8" xfId="104" applyNumberFormat="1" applyFont="1" applyFill="1" applyBorder="1" applyAlignment="1">
      <alignment vertical="center"/>
      <protection/>
    </xf>
    <xf numFmtId="1" fontId="64" fillId="53" borderId="67" xfId="104" applyNumberFormat="1" applyFont="1" applyFill="1" applyBorder="1" applyAlignment="1">
      <alignment horizontal="right" vertical="center"/>
      <protection/>
    </xf>
    <xf numFmtId="0" fontId="64" fillId="53" borderId="67" xfId="104" applyFont="1" applyFill="1" applyBorder="1" applyAlignment="1">
      <alignment vertical="center" wrapText="1"/>
      <protection/>
    </xf>
    <xf numFmtId="4" fontId="64" fillId="12" borderId="15" xfId="104" applyNumberFormat="1" applyFont="1" applyFill="1" applyBorder="1" applyAlignment="1">
      <alignment vertical="center" wrapText="1"/>
      <protection/>
    </xf>
    <xf numFmtId="4" fontId="64" fillId="53" borderId="67" xfId="104" applyNumberFormat="1" applyFont="1" applyFill="1" applyBorder="1" applyAlignment="1">
      <alignment vertical="center"/>
      <protection/>
    </xf>
    <xf numFmtId="1" fontId="0" fillId="53" borderId="67" xfId="104" applyNumberFormat="1" applyFont="1" applyFill="1" applyBorder="1" applyAlignment="1">
      <alignment horizontal="right" vertical="center"/>
      <protection/>
    </xf>
    <xf numFmtId="0" fontId="0" fillId="53" borderId="67"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7" xfId="104" applyNumberFormat="1" applyFont="1" applyFill="1" applyBorder="1" applyAlignment="1">
      <alignment vertical="center"/>
      <protection/>
    </xf>
    <xf numFmtId="0" fontId="108" fillId="0" borderId="0" xfId="0" applyFont="1" applyAlignment="1">
      <alignment/>
    </xf>
    <xf numFmtId="1" fontId="19" fillId="53" borderId="67" xfId="104" applyNumberFormat="1" applyFont="1" applyFill="1" applyBorder="1" applyAlignment="1">
      <alignment horizontal="right" vertical="center"/>
      <protection/>
    </xf>
    <xf numFmtId="0" fontId="19" fillId="53" borderId="67"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7" xfId="104" applyNumberFormat="1" applyFont="1" applyFill="1" applyBorder="1" applyAlignment="1">
      <alignment vertical="center"/>
      <protection/>
    </xf>
    <xf numFmtId="0" fontId="104" fillId="12" borderId="15" xfId="0" applyFont="1" applyFill="1" applyBorder="1" applyAlignment="1">
      <alignment horizontal="left" vertical="center" wrapText="1"/>
    </xf>
    <xf numFmtId="0" fontId="104" fillId="0" borderId="15" xfId="0" applyFont="1" applyBorder="1" applyAlignment="1">
      <alignment vertical="center"/>
    </xf>
    <xf numFmtId="0" fontId="104" fillId="0" borderId="15" xfId="0" applyFont="1" applyBorder="1" applyAlignment="1">
      <alignment horizontal="center" vertical="center" wrapText="1"/>
    </xf>
    <xf numFmtId="2" fontId="104" fillId="0" borderId="15" xfId="0" applyNumberFormat="1" applyFont="1" applyBorder="1" applyAlignment="1">
      <alignment vertical="center"/>
    </xf>
    <xf numFmtId="0" fontId="104" fillId="12" borderId="15" xfId="0" applyFont="1" applyFill="1" applyBorder="1" applyAlignment="1">
      <alignment horizontal="center" vertical="center"/>
    </xf>
    <xf numFmtId="0" fontId="104"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4" fontId="51" fillId="0" borderId="25" xfId="0" applyNumberFormat="1" applyFont="1" applyBorder="1" applyAlignment="1">
      <alignment horizontal="center" vertical="center" wrapText="1"/>
    </xf>
    <xf numFmtId="4" fontId="65" fillId="0" borderId="15" xfId="113" applyNumberFormat="1" applyFont="1" applyBorder="1" applyAlignment="1">
      <alignment horizontal="center" vertical="center"/>
      <protection/>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0" fontId="37" fillId="13" borderId="27" xfId="0" applyFont="1" applyFill="1" applyBorder="1" applyAlignment="1">
      <alignment horizontal="center" vertical="top" wrapText="1"/>
    </xf>
    <xf numFmtId="0" fontId="37" fillId="13" borderId="26" xfId="0" applyFont="1" applyFill="1" applyBorder="1" applyAlignment="1">
      <alignment horizontal="center" vertical="top" wrapText="1"/>
    </xf>
    <xf numFmtId="49" fontId="37" fillId="13" borderId="26" xfId="0" applyNumberFormat="1" applyFont="1" applyFill="1" applyBorder="1" applyAlignment="1">
      <alignment horizontal="center" vertical="top" wrapText="1"/>
    </xf>
    <xf numFmtId="0" fontId="40" fillId="13" borderId="26" xfId="0" applyFont="1" applyFill="1" applyBorder="1" applyAlignment="1">
      <alignment horizontal="justify" vertical="top" wrapText="1"/>
    </xf>
    <xf numFmtId="200" fontId="39" fillId="13" borderId="26"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59"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1"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9" xfId="0" applyBorder="1" applyAlignment="1">
      <alignment horizontal="center"/>
    </xf>
    <xf numFmtId="0" fontId="0" fillId="0" borderId="25" xfId="0" applyBorder="1" applyAlignment="1">
      <alignment/>
    </xf>
    <xf numFmtId="0" fontId="0" fillId="0" borderId="69"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70"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1" xfId="0" applyBorder="1" applyAlignment="1">
      <alignment horizontal="center"/>
    </xf>
    <xf numFmtId="0" fontId="19" fillId="0" borderId="37" xfId="0" applyFont="1" applyBorder="1" applyAlignment="1">
      <alignment horizontal="center" vertical="top" wrapText="1"/>
    </xf>
    <xf numFmtId="0" fontId="19" fillId="0" borderId="27" xfId="0" applyFont="1" applyBorder="1" applyAlignment="1">
      <alignment horizontal="center"/>
    </xf>
    <xf numFmtId="0" fontId="19" fillId="0" borderId="26"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2"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49" fontId="40" fillId="54" borderId="27" xfId="0" applyNumberFormat="1" applyFont="1" applyFill="1" applyBorder="1" applyAlignment="1" applyProtection="1">
      <alignment horizontal="center" vertical="center" wrapText="1"/>
      <protection/>
    </xf>
    <xf numFmtId="4" fontId="40" fillId="54" borderId="26" xfId="0" applyNumberFormat="1" applyFont="1" applyFill="1" applyBorder="1" applyAlignment="1">
      <alignment horizontal="center" vertical="center" wrapText="1"/>
    </xf>
    <xf numFmtId="49" fontId="40" fillId="54" borderId="26" xfId="0" applyNumberFormat="1" applyFont="1" applyFill="1" applyBorder="1" applyAlignment="1" applyProtection="1">
      <alignment horizontal="center" vertical="center" wrapText="1"/>
      <protection/>
    </xf>
    <xf numFmtId="0" fontId="37" fillId="54" borderId="26" xfId="0" applyNumberFormat="1" applyFont="1" applyFill="1" applyBorder="1" applyAlignment="1" applyProtection="1">
      <alignment horizontal="center" vertical="center" wrapText="1"/>
      <protection/>
    </xf>
    <xf numFmtId="0" fontId="40" fillId="54" borderId="26" xfId="0" applyNumberFormat="1" applyFont="1" applyFill="1" applyBorder="1" applyAlignment="1" applyProtection="1">
      <alignment horizontal="center" vertical="center" wrapText="1"/>
      <protection/>
    </xf>
    <xf numFmtId="0" fontId="37" fillId="54"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4" fillId="0" borderId="73" xfId="0" applyNumberFormat="1" applyFont="1" applyBorder="1" applyAlignment="1">
      <alignment horizontal="left"/>
    </xf>
    <xf numFmtId="0" fontId="0" fillId="0" borderId="25" xfId="0" applyFont="1" applyBorder="1" applyAlignment="1">
      <alignment horizontal="left" wrapText="1"/>
    </xf>
    <xf numFmtId="49" fontId="44" fillId="0" borderId="49" xfId="0" applyNumberFormat="1" applyFont="1" applyBorder="1" applyAlignment="1">
      <alignment horizontal="left"/>
    </xf>
    <xf numFmtId="0" fontId="0" fillId="52" borderId="15" xfId="0" applyFont="1" applyFill="1" applyBorder="1" applyAlignment="1">
      <alignment horizontal="left" wrapText="1"/>
    </xf>
    <xf numFmtId="0" fontId="44" fillId="0" borderId="49" xfId="0" applyFont="1" applyBorder="1" applyAlignment="1">
      <alignment horizontal="left"/>
    </xf>
    <xf numFmtId="49" fontId="44"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9" xfId="0" applyFont="1" applyFill="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0" fontId="44" fillId="53" borderId="15" xfId="0" applyFont="1" applyFill="1" applyBorder="1" applyAlignment="1">
      <alignment horizontal="right" vertical="center"/>
    </xf>
    <xf numFmtId="0" fontId="44" fillId="53" borderId="16" xfId="0" applyFont="1" applyFill="1" applyBorder="1" applyAlignment="1">
      <alignment horizontal="right" vertical="center"/>
    </xf>
    <xf numFmtId="0" fontId="44" fillId="53" borderId="69"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9" xfId="0" applyFill="1" applyBorder="1" applyAlignment="1">
      <alignment horizontal="right" vertical="center"/>
    </xf>
    <xf numFmtId="0" fontId="44" fillId="53" borderId="50" xfId="0" applyFont="1" applyFill="1" applyBorder="1" applyAlignment="1">
      <alignment horizontal="right" vertical="center"/>
    </xf>
    <xf numFmtId="0" fontId="0" fillId="53" borderId="50" xfId="0" applyFill="1" applyBorder="1" applyAlignment="1">
      <alignment horizontal="right" vertical="center"/>
    </xf>
    <xf numFmtId="49" fontId="44" fillId="54" borderId="51" xfId="0" applyNumberFormat="1" applyFont="1" applyFill="1" applyBorder="1" applyAlignment="1">
      <alignment horizontal="left"/>
    </xf>
    <xf numFmtId="0" fontId="44" fillId="54" borderId="33" xfId="0" applyFont="1" applyFill="1" applyBorder="1" applyAlignment="1">
      <alignment horizontal="left" wrapText="1"/>
    </xf>
    <xf numFmtId="0" fontId="44" fillId="54" borderId="33" xfId="0" applyFont="1" applyFill="1" applyBorder="1" applyAlignment="1">
      <alignment horizontal="right" vertical="center"/>
    </xf>
    <xf numFmtId="0" fontId="44" fillId="54" borderId="49" xfId="0" applyFont="1" applyFill="1" applyBorder="1" applyAlignment="1">
      <alignment horizontal="left"/>
    </xf>
    <xf numFmtId="0" fontId="109" fillId="0" borderId="0" xfId="0" applyFont="1" applyAlignment="1" quotePrefix="1">
      <alignment horizontal="center"/>
    </xf>
    <xf numFmtId="0" fontId="93" fillId="0" borderId="15" xfId="0" applyFont="1" applyBorder="1" applyAlignment="1">
      <alignment horizontal="center" vertical="center"/>
    </xf>
    <xf numFmtId="0" fontId="93" fillId="0" borderId="15" xfId="0" applyFont="1" applyBorder="1" applyAlignment="1">
      <alignment horizontal="center" vertical="center" wrapText="1"/>
    </xf>
    <xf numFmtId="218" fontId="93" fillId="0" borderId="15" xfId="0" applyNumberFormat="1" applyFont="1" applyBorder="1" applyAlignment="1">
      <alignment horizontal="center" vertical="center"/>
    </xf>
    <xf numFmtId="0" fontId="0" fillId="0" borderId="15" xfId="0" applyBorder="1" applyAlignment="1">
      <alignment horizontal="center" vertical="center"/>
    </xf>
    <xf numFmtId="0" fontId="87"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3" fillId="55" borderId="15" xfId="0" applyFont="1" applyFill="1" applyBorder="1" applyAlignment="1">
      <alignment horizontal="center"/>
    </xf>
    <xf numFmtId="218" fontId="93" fillId="55" borderId="15" xfId="0" applyNumberFormat="1" applyFont="1" applyFill="1" applyBorder="1" applyAlignment="1">
      <alignment horizontal="center"/>
    </xf>
    <xf numFmtId="0" fontId="1" fillId="54" borderId="15" xfId="0" applyFont="1" applyFill="1" applyBorder="1" applyAlignment="1">
      <alignment horizontal="left" wrapText="1"/>
    </xf>
    <xf numFmtId="0" fontId="44" fillId="54" borderId="15" xfId="0" applyFont="1" applyFill="1" applyBorder="1" applyAlignment="1">
      <alignment horizontal="right" vertical="center"/>
    </xf>
    <xf numFmtId="0" fontId="44" fillId="54" borderId="50" xfId="0" applyFont="1" applyFill="1" applyBorder="1" applyAlignment="1">
      <alignment horizontal="right" vertical="center"/>
    </xf>
    <xf numFmtId="0" fontId="0" fillId="13" borderId="44" xfId="0" applyFill="1" applyBorder="1" applyAlignment="1">
      <alignment horizontal="left"/>
    </xf>
    <xf numFmtId="0" fontId="44" fillId="13" borderId="22" xfId="0" applyFont="1" applyFill="1" applyBorder="1" applyAlignment="1">
      <alignment horizontal="left" wrapText="1"/>
    </xf>
    <xf numFmtId="0" fontId="44" fillId="13" borderId="22" xfId="0" applyFont="1" applyFill="1" applyBorder="1" applyAlignment="1">
      <alignment horizontal="right" vertical="center"/>
    </xf>
    <xf numFmtId="49" fontId="44"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5" fillId="0" borderId="0" xfId="0" applyFont="1" applyAlignment="1">
      <alignment/>
    </xf>
    <xf numFmtId="0" fontId="110"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1"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33" fillId="0" borderId="60" xfId="0" applyNumberFormat="1" applyFont="1" applyFill="1" applyBorder="1" applyAlignment="1">
      <alignment horizontal="center" vertical="top"/>
    </xf>
    <xf numFmtId="200" fontId="20" fillId="0" borderId="72"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49" fontId="35" fillId="53" borderId="15" xfId="0" applyNumberFormat="1" applyFont="1" applyFill="1" applyBorder="1" applyAlignment="1">
      <alignment horizontal="center" vertical="center"/>
    </xf>
    <xf numFmtId="0" fontId="33" fillId="0" borderId="50" xfId="0" applyFont="1" applyFill="1" applyBorder="1" applyAlignment="1">
      <alignment vertical="top" wrapText="1"/>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99" fillId="53" borderId="16" xfId="120" applyFont="1" applyFill="1" applyBorder="1" applyAlignment="1">
      <alignment vertical="center" wrapText="1"/>
      <protection/>
    </xf>
    <xf numFmtId="0" fontId="99" fillId="53" borderId="17" xfId="120" applyFont="1" applyFill="1" applyBorder="1" applyAlignment="1">
      <alignment vertical="center" wrapText="1"/>
      <protection/>
    </xf>
    <xf numFmtId="200" fontId="33" fillId="0" borderId="58" xfId="0" applyNumberFormat="1" applyFont="1" applyFill="1" applyBorder="1" applyAlignment="1">
      <alignment horizontal="center" vertical="top"/>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15" xfId="0" applyNumberFormat="1" applyBorder="1" applyAlignment="1">
      <alignment horizontal="right"/>
    </xf>
    <xf numFmtId="2" fontId="0" fillId="0" borderId="49" xfId="0" applyNumberFormat="1" applyBorder="1" applyAlignment="1">
      <alignment horizontal="center"/>
    </xf>
    <xf numFmtId="2" fontId="0" fillId="0" borderId="49" xfId="0" applyNumberFormat="1" applyBorder="1" applyAlignment="1">
      <alignment/>
    </xf>
    <xf numFmtId="0" fontId="111"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20" fillId="0" borderId="26" xfId="0" applyNumberFormat="1" applyFont="1" applyFill="1" applyBorder="1" applyAlignment="1">
      <alignment horizontal="center" vertical="top"/>
    </xf>
    <xf numFmtId="4" fontId="20" fillId="0" borderId="53" xfId="0" applyNumberFormat="1" applyFont="1" applyFill="1" applyBorder="1" applyAlignment="1">
      <alignment horizontal="center" vertical="top"/>
    </xf>
    <xf numFmtId="4" fontId="40" fillId="13" borderId="26"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3"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9"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0" fontId="37" fillId="0" borderId="69"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7" xfId="0" applyNumberFormat="1" applyFont="1" applyFill="1" applyBorder="1" applyAlignment="1">
      <alignment horizontal="center" vertical="center"/>
    </xf>
    <xf numFmtId="49" fontId="40" fillId="0" borderId="26" xfId="0" applyNumberFormat="1" applyFont="1" applyFill="1" applyBorder="1" applyAlignment="1">
      <alignment horizontal="center" vertical="center"/>
    </xf>
    <xf numFmtId="0" fontId="40" fillId="0" borderId="26" xfId="0" applyFont="1" applyFill="1" applyBorder="1" applyAlignment="1">
      <alignment horizontal="left" vertical="center" wrapText="1"/>
    </xf>
    <xf numFmtId="0" fontId="40" fillId="0" borderId="26" xfId="0" applyFont="1" applyBorder="1" applyAlignment="1">
      <alignment horizontal="left" vertical="center" wrapText="1"/>
    </xf>
    <xf numFmtId="0" fontId="40" fillId="0" borderId="26" xfId="0" applyFont="1" applyBorder="1" applyAlignment="1">
      <alignment vertical="center"/>
    </xf>
    <xf numFmtId="2" fontId="40" fillId="0" borderId="26"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5"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4" xfId="0" applyFont="1" applyBorder="1" applyAlignment="1">
      <alignment vertical="center"/>
    </xf>
    <xf numFmtId="0" fontId="40" fillId="0" borderId="26"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5" xfId="0" applyFont="1" applyBorder="1" applyAlignment="1">
      <alignment vertical="center"/>
    </xf>
    <xf numFmtId="0" fontId="37" fillId="0" borderId="20" xfId="0" applyFont="1" applyFill="1" applyBorder="1" applyAlignment="1">
      <alignment horizontal="left" vertical="center" wrapText="1"/>
    </xf>
    <xf numFmtId="49" fontId="37" fillId="0" borderId="26" xfId="0" applyNumberFormat="1" applyFont="1" applyFill="1" applyBorder="1" applyAlignment="1">
      <alignment horizontal="center" vertical="center"/>
    </xf>
    <xf numFmtId="0" fontId="37" fillId="0" borderId="26" xfId="0" applyFont="1" applyBorder="1" applyAlignment="1">
      <alignment horizontal="left" vertical="center" wrapText="1"/>
    </xf>
    <xf numFmtId="0" fontId="37" fillId="0" borderId="26"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37" fillId="0" borderId="15" xfId="0" applyFont="1" applyBorder="1" applyAlignment="1">
      <alignment vertical="center" wrapText="1"/>
    </xf>
    <xf numFmtId="0" fontId="40" fillId="54" borderId="25" xfId="0" applyFont="1" applyFill="1" applyBorder="1" applyAlignment="1">
      <alignment vertical="center" wrapText="1"/>
    </xf>
    <xf numFmtId="0" fontId="40" fillId="13" borderId="26" xfId="0" applyFont="1" applyFill="1" applyBorder="1" applyAlignment="1">
      <alignment vertical="center"/>
    </xf>
    <xf numFmtId="0" fontId="40" fillId="13" borderId="26" xfId="0" applyFont="1" applyFill="1" applyBorder="1" applyAlignment="1">
      <alignment vertical="center" wrapText="1"/>
    </xf>
    <xf numFmtId="2" fontId="40" fillId="13" borderId="26" xfId="0" applyNumberFormat="1" applyFont="1" applyFill="1" applyBorder="1" applyAlignment="1">
      <alignment vertical="center"/>
    </xf>
    <xf numFmtId="0" fontId="40" fillId="13" borderId="39" xfId="0" applyFont="1" applyFill="1" applyBorder="1" applyAlignment="1">
      <alignment vertical="center"/>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6" xfId="0" applyNumberFormat="1" applyFont="1" applyFill="1" applyBorder="1" applyAlignment="1">
      <alignment horizontal="center" vertical="top"/>
    </xf>
    <xf numFmtId="200" fontId="20" fillId="0" borderId="77"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25" xfId="0" applyFont="1" applyBorder="1" applyAlignment="1">
      <alignment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3"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Font="1" applyFill="1" applyBorder="1" applyAlignment="1">
      <alignment horizontal="left" vertical="center" wrapText="1"/>
    </xf>
    <xf numFmtId="0" fontId="20" fillId="0" borderId="26"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5"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6"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5"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6" xfId="0" applyNumberFormat="1" applyFont="1" applyFill="1" applyBorder="1" applyAlignment="1">
      <alignment horizontal="center" vertical="center"/>
    </xf>
    <xf numFmtId="0" fontId="33" fillId="0" borderId="26"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6" xfId="0" applyFont="1" applyFill="1" applyBorder="1" applyAlignment="1">
      <alignment vertical="center"/>
    </xf>
    <xf numFmtId="0" fontId="20" fillId="13" borderId="26"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9" xfId="0" applyNumberFormat="1" applyFont="1" applyFill="1" applyBorder="1" applyAlignment="1">
      <alignment vertical="center"/>
    </xf>
    <xf numFmtId="2" fontId="20" fillId="54" borderId="69" xfId="0" applyNumberFormat="1" applyFont="1" applyFill="1" applyBorder="1" applyAlignment="1">
      <alignment vertical="center"/>
    </xf>
    <xf numFmtId="2" fontId="33" fillId="0" borderId="69"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4"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2" fillId="53" borderId="69" xfId="0" applyNumberFormat="1" applyFont="1" applyFill="1" applyBorder="1" applyAlignment="1">
      <alignment vertical="center"/>
    </xf>
    <xf numFmtId="2" fontId="52" fillId="53" borderId="50" xfId="0" applyNumberFormat="1" applyFont="1" applyFill="1" applyBorder="1" applyAlignment="1">
      <alignment vertical="center"/>
    </xf>
    <xf numFmtId="2" fontId="20" fillId="53" borderId="69" xfId="0" applyNumberFormat="1" applyFont="1" applyFill="1" applyBorder="1" applyAlignment="1">
      <alignment vertical="center"/>
    </xf>
    <xf numFmtId="0" fontId="88"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49"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6"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0" fontId="0" fillId="0" borderId="0" xfId="0" applyFont="1" applyAlignment="1">
      <alignment wrapText="1"/>
    </xf>
    <xf numFmtId="0" fontId="0" fillId="0" borderId="0" xfId="0" applyAlignment="1">
      <alignment wrapText="1"/>
    </xf>
    <xf numFmtId="0" fontId="103"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2"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2"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5" fillId="0" borderId="0" xfId="0" applyFont="1" applyAlignment="1">
      <alignment horizontal="center" wrapText="1"/>
    </xf>
    <xf numFmtId="0" fontId="0" fillId="0" borderId="0" xfId="0" applyAlignment="1">
      <alignment horizontal="center" wrapText="1"/>
    </xf>
    <xf numFmtId="0" fontId="62"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62" fillId="0" borderId="15" xfId="0" applyFont="1" applyBorder="1" applyAlignment="1">
      <alignment horizontal="center" vertical="center" wrapText="1"/>
    </xf>
    <xf numFmtId="0" fontId="62"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80"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80" xfId="0" applyFont="1" applyBorder="1" applyAlignment="1">
      <alignment/>
    </xf>
    <xf numFmtId="0" fontId="19" fillId="0" borderId="29" xfId="0" applyFont="1" applyBorder="1" applyAlignment="1">
      <alignment/>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5"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30" fillId="0" borderId="84" xfId="121" applyFont="1" applyBorder="1" applyAlignment="1">
      <alignment horizontal="center" vertical="top" wrapText="1"/>
      <protection/>
    </xf>
    <xf numFmtId="0" fontId="0" fillId="0" borderId="85" xfId="0" applyBorder="1" applyAlignment="1">
      <alignment horizontal="center" vertical="top" wrapText="1"/>
    </xf>
    <xf numFmtId="0" fontId="0" fillId="0" borderId="86" xfId="0" applyBorder="1" applyAlignment="1">
      <alignment horizontal="center" vertical="top" wrapText="1"/>
    </xf>
    <xf numFmtId="0" fontId="30" fillId="0" borderId="63"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0" xfId="0" applyFont="1" applyBorder="1" applyAlignment="1">
      <alignment horizontal="center"/>
    </xf>
    <xf numFmtId="0" fontId="0" fillId="0" borderId="80" xfId="0" applyBorder="1" applyAlignment="1">
      <alignment horizontal="center"/>
    </xf>
    <xf numFmtId="0" fontId="0" fillId="0" borderId="29" xfId="0" applyBorder="1" applyAlignment="1">
      <alignment horizontal="center"/>
    </xf>
    <xf numFmtId="0" fontId="59"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59" fillId="0" borderId="0" xfId="121" applyFont="1" applyBorder="1" applyAlignment="1">
      <alignment horizontal="center" vertical="center" wrapText="1"/>
      <protection/>
    </xf>
    <xf numFmtId="0" fontId="40" fillId="0" borderId="63" xfId="0" applyFont="1" applyBorder="1" applyAlignment="1">
      <alignment horizontal="center" vertical="center" wrapText="1"/>
    </xf>
    <xf numFmtId="0" fontId="37" fillId="0" borderId="0" xfId="121" applyFont="1" applyAlignment="1">
      <alignment/>
      <protection/>
    </xf>
    <xf numFmtId="0" fontId="35" fillId="0" borderId="87" xfId="0" applyFont="1" applyBorder="1" applyAlignment="1">
      <alignment horizontal="center" vertical="top" wrapText="1"/>
    </xf>
    <xf numFmtId="0" fontId="0" fillId="0" borderId="84" xfId="0" applyBorder="1" applyAlignment="1">
      <alignment horizontal="center" vertical="top" wrapText="1"/>
    </xf>
    <xf numFmtId="0" fontId="0" fillId="0" borderId="80" xfId="0" applyBorder="1" applyAlignment="1">
      <alignment horizontal="center" vertical="top" wrapText="1"/>
    </xf>
    <xf numFmtId="0" fontId="30" fillId="0" borderId="80" xfId="121" applyFont="1" applyBorder="1" applyAlignment="1">
      <alignment horizontal="center" vertical="top" wrapText="1"/>
      <protection/>
    </xf>
    <xf numFmtId="0" fontId="88" fillId="3" borderId="0" xfId="124" applyFont="1" applyBorder="1" applyAlignment="1">
      <alignment/>
    </xf>
    <xf numFmtId="0" fontId="59" fillId="0" borderId="62" xfId="121" applyFont="1" applyBorder="1" applyAlignment="1">
      <alignment horizontal="left" vertical="center" wrapText="1"/>
      <protection/>
    </xf>
    <xf numFmtId="0" fontId="59" fillId="0" borderId="64" xfId="121" applyFont="1" applyBorder="1" applyAlignment="1">
      <alignment horizontal="left" vertical="center" wrapText="1"/>
      <protection/>
    </xf>
    <xf numFmtId="0" fontId="0" fillId="0" borderId="60" xfId="0" applyBorder="1" applyAlignment="1">
      <alignment/>
    </xf>
    <xf numFmtId="0" fontId="0" fillId="0" borderId="77"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35" fillId="0" borderId="16" xfId="121" applyFont="1" applyBorder="1" applyAlignment="1">
      <alignment horizontal="left" vertical="top"/>
      <protection/>
    </xf>
    <xf numFmtId="0" fontId="0" fillId="0" borderId="42" xfId="0" applyBorder="1" applyAlignment="1">
      <alignment/>
    </xf>
    <xf numFmtId="0" fontId="35" fillId="0" borderId="16" xfId="121" applyFont="1" applyBorder="1" applyAlignment="1">
      <alignment horizontal="center" vertical="top"/>
      <protection/>
    </xf>
    <xf numFmtId="0" fontId="0" fillId="0" borderId="42" xfId="0" applyBorder="1" applyAlignment="1">
      <alignment horizontal="center"/>
    </xf>
    <xf numFmtId="0" fontId="57" fillId="0" borderId="16" xfId="121" applyFont="1" applyBorder="1" applyAlignment="1">
      <alignment/>
      <protection/>
    </xf>
    <xf numFmtId="0" fontId="60"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39" fillId="0" borderId="16" xfId="121" applyFont="1" applyBorder="1" applyAlignment="1">
      <alignment vertical="top"/>
      <protection/>
    </xf>
    <xf numFmtId="0" fontId="40" fillId="0" borderId="16" xfId="121" applyFont="1" applyBorder="1" applyAlignment="1">
      <alignment horizontal="center"/>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3" fillId="0" borderId="16" xfId="0" applyFont="1" applyBorder="1" applyAlignment="1">
      <alignment horizontal="center" wrapText="1"/>
    </xf>
    <xf numFmtId="0" fontId="40" fillId="0" borderId="16" xfId="121" applyFont="1" applyBorder="1" applyAlignment="1">
      <alignment horizontal="center" wrapText="1"/>
      <protection/>
    </xf>
    <xf numFmtId="0" fontId="40" fillId="0" borderId="16" xfId="0" applyFont="1" applyBorder="1" applyAlignment="1">
      <alignment horizontal="center" vertical="center"/>
    </xf>
    <xf numFmtId="0" fontId="0" fillId="0" borderId="42" xfId="0" applyBorder="1" applyAlignment="1">
      <alignment horizontal="center" vertical="center"/>
    </xf>
    <xf numFmtId="0" fontId="45"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5" fillId="0" borderId="0" xfId="121" applyFont="1" applyBorder="1" applyAlignment="1">
      <alignment/>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37" fillId="0" borderId="75"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3"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80" xfId="0" applyFont="1" applyFill="1" applyBorder="1" applyAlignment="1">
      <alignment vertical="center"/>
    </xf>
    <xf numFmtId="0" fontId="40" fillId="13" borderId="53" xfId="0" applyFont="1" applyFill="1" applyBorder="1" applyAlignment="1">
      <alignment vertical="center"/>
    </xf>
    <xf numFmtId="0" fontId="38" fillId="0" borderId="0" xfId="0" applyFont="1" applyAlignment="1">
      <alignment horizontal="center" wrapText="1"/>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4"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44" fillId="54" borderId="15" xfId="0" applyFont="1" applyFill="1" applyBorder="1" applyAlignment="1">
      <alignment horizontal="right" vertical="center"/>
    </xf>
    <xf numFmtId="0" fontId="0" fillId="0" borderId="87" xfId="0" applyBorder="1" applyAlignment="1">
      <alignment vertical="center" wrapText="1"/>
    </xf>
    <xf numFmtId="0" fontId="0" fillId="0" borderId="88" xfId="0" applyBorder="1" applyAlignment="1">
      <alignment vertical="center" wrapText="1"/>
    </xf>
    <xf numFmtId="0" fontId="0" fillId="0" borderId="84" xfId="0" applyBorder="1" applyAlignment="1">
      <alignment vertical="center" wrapText="1"/>
    </xf>
    <xf numFmtId="0" fontId="44" fillId="54" borderId="50" xfId="0" applyFont="1" applyFill="1" applyBorder="1" applyAlignment="1">
      <alignment horizontal="right" vertical="center"/>
    </xf>
    <xf numFmtId="0" fontId="44" fillId="0" borderId="0" xfId="0" applyFont="1" applyAlignment="1">
      <alignment horizontal="center" wrapText="1"/>
    </xf>
    <xf numFmtId="0" fontId="53" fillId="0" borderId="0" xfId="0" applyFont="1" applyAlignment="1">
      <alignment horizontal="center"/>
    </xf>
    <xf numFmtId="0" fontId="53"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4" fillId="0" borderId="0" xfId="0" applyFont="1" applyAlignment="1">
      <alignment horizontal="center"/>
    </xf>
    <xf numFmtId="0" fontId="93" fillId="0" borderId="0" xfId="0" applyFont="1" applyAlignment="1">
      <alignment horizontal="center"/>
    </xf>
    <xf numFmtId="0" fontId="115" fillId="0" borderId="15" xfId="0" applyFont="1" applyBorder="1" applyAlignment="1">
      <alignment horizontal="center" vertical="center" wrapText="1"/>
    </xf>
    <xf numFmtId="49" fontId="33" fillId="0" borderId="75"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3"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63" xfId="0" applyNumberFormat="1" applyFont="1" applyFill="1" applyBorder="1" applyAlignment="1" applyProtection="1">
      <alignment horizontal="center" vertical="center" wrapText="1"/>
      <protection/>
    </xf>
    <xf numFmtId="0" fontId="20" fillId="13" borderId="80" xfId="0" applyFont="1" applyFill="1" applyBorder="1" applyAlignment="1">
      <alignment vertical="center"/>
    </xf>
    <xf numFmtId="0" fontId="20" fillId="13" borderId="53" xfId="0" applyFont="1" applyFill="1" applyBorder="1" applyAlignment="1">
      <alignment vertical="center"/>
    </xf>
    <xf numFmtId="49" fontId="52" fillId="53" borderId="72"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09"/>
  <sheetViews>
    <sheetView showGridLines="0" showZeros="0" view="pageBreakPreview" zoomScale="106" zoomScaleNormal="75" zoomScaleSheetLayoutView="106" zoomScalePageLayoutView="0" workbookViewId="0" topLeftCell="A13">
      <selection activeCell="D2" sqref="D2:E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5" ht="15" customHeight="1">
      <c r="D2" s="775" t="s">
        <v>1009</v>
      </c>
      <c r="E2" s="776"/>
    </row>
    <row r="3" spans="4:5" ht="22.5" customHeight="1">
      <c r="D3" s="776"/>
      <c r="E3" s="776"/>
    </row>
    <row r="5" spans="1:253" s="2" customFormat="1" ht="16.5" customHeight="1">
      <c r="A5" s="287">
        <v>13557000000</v>
      </c>
      <c r="B5" s="279"/>
      <c r="C5" s="279"/>
      <c r="D5" s="279"/>
      <c r="E5" s="279"/>
      <c r="F5" s="1"/>
      <c r="G5" s="1"/>
      <c r="H5" s="1"/>
      <c r="I5" s="1"/>
      <c r="J5" s="1"/>
      <c r="K5" s="1"/>
      <c r="L5" s="1"/>
      <c r="IK5" s="1"/>
      <c r="IL5" s="1"/>
      <c r="IM5" s="1"/>
      <c r="IN5" s="1"/>
      <c r="IO5" s="1"/>
      <c r="IP5" s="1"/>
      <c r="IQ5" s="1"/>
      <c r="IR5" s="1"/>
      <c r="IS5" s="1"/>
    </row>
    <row r="6" spans="1:253" s="2" customFormat="1" ht="12.75" customHeight="1">
      <c r="A6" s="284" t="s">
        <v>497</v>
      </c>
      <c r="B6" s="411"/>
      <c r="C6" s="411"/>
      <c r="D6" s="411"/>
      <c r="E6" s="411"/>
      <c r="F6" s="411"/>
      <c r="G6" s="1"/>
      <c r="H6" s="1"/>
      <c r="I6" s="1"/>
      <c r="J6" s="1"/>
      <c r="K6" s="1"/>
      <c r="L6" s="1"/>
      <c r="IK6" s="1"/>
      <c r="IL6" s="1"/>
      <c r="IM6" s="1"/>
      <c r="IN6" s="1"/>
      <c r="IO6" s="1"/>
      <c r="IP6" s="1"/>
      <c r="IQ6" s="1"/>
      <c r="IR6" s="1"/>
      <c r="IS6" s="1"/>
    </row>
    <row r="7" spans="1:6" ht="25.5" customHeight="1">
      <c r="A7" s="777" t="s">
        <v>987</v>
      </c>
      <c r="B7" s="777"/>
      <c r="C7" s="777"/>
      <c r="D7" s="777"/>
      <c r="E7" s="777"/>
      <c r="F7" s="777"/>
    </row>
    <row r="8" ht="12.75">
      <c r="F8" s="406" t="s">
        <v>680</v>
      </c>
    </row>
    <row r="9" spans="1:7" ht="12.75" customHeight="1">
      <c r="A9" s="778" t="s">
        <v>2</v>
      </c>
      <c r="B9" s="778" t="s">
        <v>577</v>
      </c>
      <c r="C9" s="781" t="s">
        <v>359</v>
      </c>
      <c r="D9" s="778" t="s">
        <v>3</v>
      </c>
      <c r="E9" s="786" t="s">
        <v>4</v>
      </c>
      <c r="F9" s="787"/>
      <c r="G9" s="248"/>
    </row>
    <row r="10" spans="1:7" ht="12.75" customHeight="1">
      <c r="A10" s="779"/>
      <c r="B10" s="779"/>
      <c r="C10" s="782"/>
      <c r="D10" s="779"/>
      <c r="E10" s="778" t="s">
        <v>360</v>
      </c>
      <c r="F10" s="784" t="s">
        <v>361</v>
      </c>
      <c r="G10" s="248"/>
    </row>
    <row r="11" spans="1:7" ht="18.75" customHeight="1">
      <c r="A11" s="780"/>
      <c r="B11" s="780"/>
      <c r="C11" s="783"/>
      <c r="D11" s="780"/>
      <c r="E11" s="780"/>
      <c r="F11" s="785"/>
      <c r="G11" s="248"/>
    </row>
    <row r="12" spans="1:7" ht="12.75">
      <c r="A12" s="412">
        <v>1</v>
      </c>
      <c r="B12" s="412">
        <v>2</v>
      </c>
      <c r="C12" s="413">
        <v>3</v>
      </c>
      <c r="D12" s="412">
        <v>4</v>
      </c>
      <c r="E12" s="412">
        <v>5</v>
      </c>
      <c r="F12" s="412">
        <v>6</v>
      </c>
      <c r="G12" s="248"/>
    </row>
    <row r="13" spans="1:7" s="407" customFormat="1" ht="15">
      <c r="A13" s="414">
        <v>10000000</v>
      </c>
      <c r="B13" s="415" t="s">
        <v>578</v>
      </c>
      <c r="C13" s="416">
        <f aca="true" t="shared" si="0" ref="C13:C81">D13+E13</f>
        <v>0</v>
      </c>
      <c r="D13" s="416">
        <f>D14+D22+D29+D35+D52</f>
        <v>0</v>
      </c>
      <c r="E13" s="416">
        <f>E14+E22+E29+E35+E52</f>
        <v>0</v>
      </c>
      <c r="F13" s="416">
        <f>F14+F22+F29+F35+F52</f>
        <v>0</v>
      </c>
      <c r="G13" s="417"/>
    </row>
    <row r="14" spans="1:7" s="408" customFormat="1" ht="27" hidden="1">
      <c r="A14" s="418">
        <v>11000000</v>
      </c>
      <c r="B14" s="419" t="s">
        <v>579</v>
      </c>
      <c r="C14" s="420">
        <f t="shared" si="0"/>
        <v>0</v>
      </c>
      <c r="D14" s="421">
        <f>D15+D20</f>
        <v>0</v>
      </c>
      <c r="E14" s="421">
        <f>E15+E20</f>
        <v>0</v>
      </c>
      <c r="F14" s="421">
        <f>F15+F20</f>
        <v>0</v>
      </c>
      <c r="G14" s="422"/>
    </row>
    <row r="15" spans="1:7" ht="12.75" hidden="1">
      <c r="A15" s="423">
        <v>11010000</v>
      </c>
      <c r="B15" s="424" t="s">
        <v>469</v>
      </c>
      <c r="C15" s="425">
        <f t="shared" si="0"/>
        <v>0</v>
      </c>
      <c r="D15" s="426">
        <f>SUM(D16:D19)</f>
        <v>0</v>
      </c>
      <c r="E15" s="426">
        <f>SUM(E16:E19)</f>
        <v>0</v>
      </c>
      <c r="F15" s="426">
        <f>SUM(F16:F19)</f>
        <v>0</v>
      </c>
      <c r="G15" s="248"/>
    </row>
    <row r="16" spans="1:7" ht="39" hidden="1">
      <c r="A16" s="405">
        <v>11010100</v>
      </c>
      <c r="B16" s="427" t="s">
        <v>470</v>
      </c>
      <c r="C16" s="428">
        <f t="shared" si="0"/>
        <v>0</v>
      </c>
      <c r="D16" s="429"/>
      <c r="E16" s="429">
        <v>0</v>
      </c>
      <c r="F16" s="429">
        <v>0</v>
      </c>
      <c r="G16" s="248"/>
    </row>
    <row r="17" spans="1:7" ht="66" hidden="1">
      <c r="A17" s="405">
        <v>11010200</v>
      </c>
      <c r="B17" s="427" t="s">
        <v>471</v>
      </c>
      <c r="C17" s="428">
        <f t="shared" si="0"/>
        <v>0</v>
      </c>
      <c r="D17" s="429"/>
      <c r="E17" s="429">
        <v>0</v>
      </c>
      <c r="F17" s="429">
        <v>0</v>
      </c>
      <c r="G17" s="248"/>
    </row>
    <row r="18" spans="1:7" ht="39" hidden="1">
      <c r="A18" s="405">
        <v>11010400</v>
      </c>
      <c r="B18" s="427" t="s">
        <v>472</v>
      </c>
      <c r="C18" s="428">
        <f t="shared" si="0"/>
        <v>0</v>
      </c>
      <c r="D18" s="429"/>
      <c r="E18" s="429">
        <v>0</v>
      </c>
      <c r="F18" s="429">
        <v>0</v>
      </c>
      <c r="G18" s="248"/>
    </row>
    <row r="19" spans="1:7" ht="39" hidden="1">
      <c r="A19" s="405">
        <v>11010500</v>
      </c>
      <c r="B19" s="427" t="s">
        <v>473</v>
      </c>
      <c r="C19" s="428">
        <f t="shared" si="0"/>
        <v>0</v>
      </c>
      <c r="D19" s="429"/>
      <c r="E19" s="429">
        <v>0</v>
      </c>
      <c r="F19" s="429">
        <v>0</v>
      </c>
      <c r="G19" s="248"/>
    </row>
    <row r="20" spans="1:7" ht="12.75" hidden="1">
      <c r="A20" s="423">
        <v>11020000</v>
      </c>
      <c r="B20" s="424" t="s">
        <v>580</v>
      </c>
      <c r="C20" s="425">
        <f t="shared" si="0"/>
        <v>0</v>
      </c>
      <c r="D20" s="426">
        <f>D21</f>
        <v>0</v>
      </c>
      <c r="E20" s="426">
        <f>E21</f>
        <v>0</v>
      </c>
      <c r="F20" s="426">
        <f>F21</f>
        <v>0</v>
      </c>
      <c r="G20" s="248"/>
    </row>
    <row r="21" spans="1:7" ht="26.25" hidden="1">
      <c r="A21" s="405">
        <v>11020200</v>
      </c>
      <c r="B21" s="427" t="s">
        <v>474</v>
      </c>
      <c r="C21" s="428">
        <f t="shared" si="0"/>
        <v>0</v>
      </c>
      <c r="D21" s="429"/>
      <c r="E21" s="429"/>
      <c r="F21" s="429"/>
      <c r="G21" s="248"/>
    </row>
    <row r="22" spans="1:7" s="408" customFormat="1" ht="27" hidden="1">
      <c r="A22" s="418">
        <v>13000000</v>
      </c>
      <c r="B22" s="419" t="s">
        <v>581</v>
      </c>
      <c r="C22" s="420">
        <f t="shared" si="0"/>
        <v>0</v>
      </c>
      <c r="D22" s="421">
        <f>D23+D26</f>
        <v>0</v>
      </c>
      <c r="E22" s="421">
        <f>E23+E26</f>
        <v>0</v>
      </c>
      <c r="F22" s="421">
        <f>F23+F26</f>
        <v>0</v>
      </c>
      <c r="G22" s="422"/>
    </row>
    <row r="23" spans="1:7" ht="26.25" hidden="1">
      <c r="A23" s="423">
        <v>13010000</v>
      </c>
      <c r="B23" s="424" t="s">
        <v>582</v>
      </c>
      <c r="C23" s="425">
        <f t="shared" si="0"/>
        <v>0</v>
      </c>
      <c r="D23" s="426">
        <f>SUM(D24:D25)</f>
        <v>0</v>
      </c>
      <c r="E23" s="426">
        <f>SUM(E24:E25)</f>
        <v>0</v>
      </c>
      <c r="F23" s="426">
        <f>SUM(F24:F25)</f>
        <v>0</v>
      </c>
      <c r="G23" s="248"/>
    </row>
    <row r="24" spans="1:7" ht="39" hidden="1">
      <c r="A24" s="405">
        <v>13010100</v>
      </c>
      <c r="B24" s="427" t="s">
        <v>583</v>
      </c>
      <c r="C24" s="428">
        <f t="shared" si="0"/>
        <v>0</v>
      </c>
      <c r="D24" s="429"/>
      <c r="E24" s="429">
        <v>0</v>
      </c>
      <c r="F24" s="429">
        <v>0</v>
      </c>
      <c r="G24" s="248"/>
    </row>
    <row r="25" spans="1:7" ht="52.5" hidden="1">
      <c r="A25" s="405">
        <v>13010200</v>
      </c>
      <c r="B25" s="427" t="s">
        <v>584</v>
      </c>
      <c r="C25" s="428">
        <f t="shared" si="0"/>
        <v>0</v>
      </c>
      <c r="D25" s="429"/>
      <c r="E25" s="429">
        <v>0</v>
      </c>
      <c r="F25" s="429">
        <v>0</v>
      </c>
      <c r="G25" s="248"/>
    </row>
    <row r="26" spans="1:7" ht="12.75" hidden="1">
      <c r="A26" s="423">
        <v>13030000</v>
      </c>
      <c r="B26" s="424" t="s">
        <v>585</v>
      </c>
      <c r="C26" s="425">
        <f t="shared" si="0"/>
        <v>0</v>
      </c>
      <c r="D26" s="426">
        <f>SUM(D27:D28)</f>
        <v>0</v>
      </c>
      <c r="E26" s="426">
        <f>SUM(E27:E28)</f>
        <v>0</v>
      </c>
      <c r="F26" s="426">
        <f>SUM(F27:F28)</f>
        <v>0</v>
      </c>
      <c r="G26" s="248"/>
    </row>
    <row r="27" spans="1:7" ht="26.25" hidden="1">
      <c r="A27" s="405">
        <v>13030100</v>
      </c>
      <c r="B27" s="427" t="s">
        <v>586</v>
      </c>
      <c r="C27" s="428">
        <f t="shared" si="0"/>
        <v>0</v>
      </c>
      <c r="D27" s="429"/>
      <c r="E27" s="429">
        <v>0</v>
      </c>
      <c r="F27" s="429">
        <v>0</v>
      </c>
      <c r="G27" s="248"/>
    </row>
    <row r="28" spans="1:7" ht="26.25" hidden="1">
      <c r="A28" s="405">
        <v>13030200</v>
      </c>
      <c r="B28" s="427" t="s">
        <v>587</v>
      </c>
      <c r="C28" s="428">
        <f t="shared" si="0"/>
        <v>0</v>
      </c>
      <c r="D28" s="429"/>
      <c r="E28" s="429"/>
      <c r="F28" s="429"/>
      <c r="G28" s="248"/>
    </row>
    <row r="29" spans="1:7" s="408" customFormat="1" ht="13.5" hidden="1">
      <c r="A29" s="418">
        <v>14000000</v>
      </c>
      <c r="B29" s="419" t="s">
        <v>588</v>
      </c>
      <c r="C29" s="420">
        <f t="shared" si="0"/>
        <v>0</v>
      </c>
      <c r="D29" s="421">
        <f>D30+D32+D34</f>
        <v>0</v>
      </c>
      <c r="E29" s="421">
        <f>E34</f>
        <v>0</v>
      </c>
      <c r="F29" s="421">
        <f>F34</f>
        <v>0</v>
      </c>
      <c r="G29" s="422"/>
    </row>
    <row r="30" spans="1:7" s="577" customFormat="1" ht="26.25" hidden="1">
      <c r="A30" s="575">
        <v>14020000</v>
      </c>
      <c r="B30" s="424" t="s">
        <v>704</v>
      </c>
      <c r="C30" s="420">
        <f t="shared" si="0"/>
        <v>0</v>
      </c>
      <c r="D30" s="421">
        <f>D31</f>
        <v>0</v>
      </c>
      <c r="E30" s="421"/>
      <c r="F30" s="421"/>
      <c r="G30" s="576"/>
    </row>
    <row r="31" spans="1:7" s="409" customFormat="1" ht="13.5" hidden="1">
      <c r="A31" s="405">
        <v>14021900</v>
      </c>
      <c r="B31" s="439" t="s">
        <v>705</v>
      </c>
      <c r="C31" s="425">
        <f t="shared" si="0"/>
        <v>0</v>
      </c>
      <c r="D31" s="426"/>
      <c r="E31" s="426"/>
      <c r="F31" s="426"/>
      <c r="G31" s="452"/>
    </row>
    <row r="32" spans="1:7" s="577" customFormat="1" ht="26.25" hidden="1">
      <c r="A32" s="575">
        <v>14030000</v>
      </c>
      <c r="B32" s="424" t="s">
        <v>706</v>
      </c>
      <c r="C32" s="420">
        <f t="shared" si="0"/>
        <v>0</v>
      </c>
      <c r="D32" s="421">
        <f>D33</f>
        <v>0</v>
      </c>
      <c r="E32" s="421"/>
      <c r="F32" s="421"/>
      <c r="G32" s="576"/>
    </row>
    <row r="33" spans="1:7" s="409" customFormat="1" ht="13.5" hidden="1">
      <c r="A33" s="405">
        <v>14031900</v>
      </c>
      <c r="B33" s="439" t="s">
        <v>705</v>
      </c>
      <c r="C33" s="425">
        <f t="shared" si="0"/>
        <v>0</v>
      </c>
      <c r="D33" s="426"/>
      <c r="E33" s="426"/>
      <c r="F33" s="426"/>
      <c r="G33" s="452"/>
    </row>
    <row r="34" spans="1:7" ht="26.25" hidden="1">
      <c r="A34" s="405">
        <v>14040000</v>
      </c>
      <c r="B34" s="427" t="s">
        <v>589</v>
      </c>
      <c r="C34" s="428">
        <f t="shared" si="0"/>
        <v>0</v>
      </c>
      <c r="D34" s="429"/>
      <c r="E34" s="429">
        <v>0</v>
      </c>
      <c r="F34" s="429">
        <v>0</v>
      </c>
      <c r="G34" s="248"/>
    </row>
    <row r="35" spans="1:7" s="408" customFormat="1" ht="13.5" hidden="1">
      <c r="A35" s="418">
        <v>18000000</v>
      </c>
      <c r="B35" s="419" t="s">
        <v>590</v>
      </c>
      <c r="C35" s="420">
        <f t="shared" si="0"/>
        <v>0</v>
      </c>
      <c r="D35" s="421">
        <f>D36+D45+D48</f>
        <v>0</v>
      </c>
      <c r="E35" s="421">
        <f>E36+E45+E48</f>
        <v>0</v>
      </c>
      <c r="F35" s="421">
        <f>F36+F45+F48</f>
        <v>0</v>
      </c>
      <c r="G35" s="422"/>
    </row>
    <row r="36" spans="1:7" ht="12.75" hidden="1">
      <c r="A36" s="423">
        <v>18010000</v>
      </c>
      <c r="B36" s="424" t="s">
        <v>591</v>
      </c>
      <c r="C36" s="425">
        <f t="shared" si="0"/>
        <v>0</v>
      </c>
      <c r="D36" s="426">
        <f>SUM(D37:D44)</f>
        <v>0</v>
      </c>
      <c r="E36" s="426">
        <f>SUM(E37:E44)</f>
        <v>0</v>
      </c>
      <c r="F36" s="426">
        <f>SUM(F37:F44)</f>
        <v>0</v>
      </c>
      <c r="G36" s="248"/>
    </row>
    <row r="37" spans="1:7" ht="39" hidden="1">
      <c r="A37" s="405">
        <v>18010100</v>
      </c>
      <c r="B37" s="427" t="s">
        <v>592</v>
      </c>
      <c r="C37" s="428">
        <f t="shared" si="0"/>
        <v>0</v>
      </c>
      <c r="D37" s="429"/>
      <c r="E37" s="429">
        <v>0</v>
      </c>
      <c r="F37" s="429">
        <v>0</v>
      </c>
      <c r="G37" s="248"/>
    </row>
    <row r="38" spans="1:7" ht="39" hidden="1">
      <c r="A38" s="405">
        <v>18010200</v>
      </c>
      <c r="B38" s="427" t="s">
        <v>593</v>
      </c>
      <c r="C38" s="428">
        <f t="shared" si="0"/>
        <v>0</v>
      </c>
      <c r="D38" s="429"/>
      <c r="E38" s="429">
        <v>0</v>
      </c>
      <c r="F38" s="429">
        <v>0</v>
      </c>
      <c r="G38" s="248"/>
    </row>
    <row r="39" spans="1:7" ht="39" hidden="1">
      <c r="A39" s="405">
        <v>18010300</v>
      </c>
      <c r="B39" s="427" t="s">
        <v>594</v>
      </c>
      <c r="C39" s="428">
        <f t="shared" si="0"/>
        <v>0</v>
      </c>
      <c r="D39" s="429"/>
      <c r="E39" s="429">
        <v>0</v>
      </c>
      <c r="F39" s="429">
        <v>0</v>
      </c>
      <c r="G39" s="248"/>
    </row>
    <row r="40" spans="1:7" ht="39" hidden="1">
      <c r="A40" s="405">
        <v>18010400</v>
      </c>
      <c r="B40" s="427" t="s">
        <v>595</v>
      </c>
      <c r="C40" s="428">
        <f t="shared" si="0"/>
        <v>0</v>
      </c>
      <c r="D40" s="429"/>
      <c r="E40" s="429">
        <v>0</v>
      </c>
      <c r="F40" s="429">
        <v>0</v>
      </c>
      <c r="G40" s="248"/>
    </row>
    <row r="41" spans="1:7" ht="12.75" hidden="1">
      <c r="A41" s="405">
        <v>18010500</v>
      </c>
      <c r="B41" s="427" t="s">
        <v>596</v>
      </c>
      <c r="C41" s="428">
        <f t="shared" si="0"/>
        <v>0</v>
      </c>
      <c r="D41" s="429"/>
      <c r="E41" s="429">
        <v>0</v>
      </c>
      <c r="F41" s="429">
        <v>0</v>
      </c>
      <c r="G41" s="248"/>
    </row>
    <row r="42" spans="1:7" ht="12.75" hidden="1">
      <c r="A42" s="405">
        <v>18010600</v>
      </c>
      <c r="B42" s="427" t="s">
        <v>597</v>
      </c>
      <c r="C42" s="428">
        <f t="shared" si="0"/>
        <v>0</v>
      </c>
      <c r="D42" s="429"/>
      <c r="E42" s="429">
        <v>0</v>
      </c>
      <c r="F42" s="429">
        <v>0</v>
      </c>
      <c r="G42" s="248"/>
    </row>
    <row r="43" spans="1:7" ht="12.75" hidden="1">
      <c r="A43" s="405">
        <v>18010700</v>
      </c>
      <c r="B43" s="427" t="s">
        <v>598</v>
      </c>
      <c r="C43" s="428">
        <f t="shared" si="0"/>
        <v>0</v>
      </c>
      <c r="D43" s="429"/>
      <c r="E43" s="429">
        <v>0</v>
      </c>
      <c r="F43" s="429">
        <v>0</v>
      </c>
      <c r="G43" s="248"/>
    </row>
    <row r="44" spans="1:7" ht="12.75" hidden="1">
      <c r="A44" s="405">
        <v>18010900</v>
      </c>
      <c r="B44" s="427" t="s">
        <v>599</v>
      </c>
      <c r="C44" s="428">
        <f t="shared" si="0"/>
        <v>0</v>
      </c>
      <c r="D44" s="429"/>
      <c r="E44" s="429">
        <v>0</v>
      </c>
      <c r="F44" s="429">
        <v>0</v>
      </c>
      <c r="G44" s="248"/>
    </row>
    <row r="45" spans="1:7" ht="12.75">
      <c r="A45" s="423">
        <v>18030000</v>
      </c>
      <c r="B45" s="424" t="s">
        <v>600</v>
      </c>
      <c r="C45" s="425">
        <f t="shared" si="0"/>
        <v>0</v>
      </c>
      <c r="D45" s="426">
        <f>SUM(D46:D47)</f>
        <v>0</v>
      </c>
      <c r="E45" s="426">
        <f>SUM(E46:E47)</f>
        <v>0</v>
      </c>
      <c r="F45" s="426">
        <f>SUM(F46:F47)</f>
        <v>0</v>
      </c>
      <c r="G45" s="248"/>
    </row>
    <row r="46" spans="1:7" ht="12.75">
      <c r="A46" s="405">
        <v>18030100</v>
      </c>
      <c r="B46" s="427" t="s">
        <v>601</v>
      </c>
      <c r="C46" s="428">
        <f t="shared" si="0"/>
        <v>8300</v>
      </c>
      <c r="D46" s="429">
        <v>8300</v>
      </c>
      <c r="E46" s="429">
        <v>0</v>
      </c>
      <c r="F46" s="429">
        <v>0</v>
      </c>
      <c r="G46" s="248"/>
    </row>
    <row r="47" spans="1:7" ht="12.75">
      <c r="A47" s="405">
        <v>18030200</v>
      </c>
      <c r="B47" s="427" t="s">
        <v>602</v>
      </c>
      <c r="C47" s="428">
        <f t="shared" si="0"/>
        <v>-8300</v>
      </c>
      <c r="D47" s="429">
        <v>-8300</v>
      </c>
      <c r="E47" s="429">
        <v>0</v>
      </c>
      <c r="F47" s="429">
        <v>0</v>
      </c>
      <c r="G47" s="248"/>
    </row>
    <row r="48" spans="1:7" ht="12.75" hidden="1">
      <c r="A48" s="423">
        <v>18050000</v>
      </c>
      <c r="B48" s="424" t="s">
        <v>603</v>
      </c>
      <c r="C48" s="425">
        <f t="shared" si="0"/>
        <v>0</v>
      </c>
      <c r="D48" s="426">
        <f>SUM(D49:D51)</f>
        <v>0</v>
      </c>
      <c r="E48" s="426">
        <f>SUM(E49:E51)</f>
        <v>0</v>
      </c>
      <c r="F48" s="426">
        <f>SUM(F49:F51)</f>
        <v>0</v>
      </c>
      <c r="G48" s="248"/>
    </row>
    <row r="49" spans="1:7" ht="12.75" hidden="1">
      <c r="A49" s="405">
        <v>18050300</v>
      </c>
      <c r="B49" s="427" t="s">
        <v>604</v>
      </c>
      <c r="C49" s="428">
        <f t="shared" si="0"/>
        <v>0</v>
      </c>
      <c r="D49" s="429"/>
      <c r="E49" s="429">
        <v>0</v>
      </c>
      <c r="F49" s="429">
        <v>0</v>
      </c>
      <c r="G49" s="248"/>
    </row>
    <row r="50" spans="1:7" ht="12.75" hidden="1">
      <c r="A50" s="405">
        <v>18050400</v>
      </c>
      <c r="B50" s="427" t="s">
        <v>605</v>
      </c>
      <c r="C50" s="428">
        <f t="shared" si="0"/>
        <v>0</v>
      </c>
      <c r="D50" s="429"/>
      <c r="E50" s="429">
        <v>0</v>
      </c>
      <c r="F50" s="429">
        <v>0</v>
      </c>
      <c r="G50" s="248"/>
    </row>
    <row r="51" spans="1:7" ht="52.5" hidden="1">
      <c r="A51" s="430">
        <v>18050500</v>
      </c>
      <c r="B51" s="427" t="s">
        <v>606</v>
      </c>
      <c r="C51" s="428">
        <f t="shared" si="0"/>
        <v>0</v>
      </c>
      <c r="D51" s="429"/>
      <c r="E51" s="429">
        <v>0</v>
      </c>
      <c r="F51" s="429">
        <v>0</v>
      </c>
      <c r="G51" s="248"/>
    </row>
    <row r="52" spans="1:7" s="408" customFormat="1" ht="13.5" hidden="1">
      <c r="A52" s="431">
        <v>19000000</v>
      </c>
      <c r="B52" s="432" t="s">
        <v>607</v>
      </c>
      <c r="C52" s="420">
        <f t="shared" si="0"/>
        <v>0</v>
      </c>
      <c r="D52" s="421">
        <f>D53</f>
        <v>0</v>
      </c>
      <c r="E52" s="421">
        <f>E53</f>
        <v>0</v>
      </c>
      <c r="F52" s="421">
        <f>F53</f>
        <v>0</v>
      </c>
      <c r="G52" s="422"/>
    </row>
    <row r="53" spans="1:7" ht="12.75" hidden="1">
      <c r="A53" s="433">
        <v>19010000</v>
      </c>
      <c r="B53" s="434" t="s">
        <v>608</v>
      </c>
      <c r="C53" s="425">
        <f t="shared" si="0"/>
        <v>0</v>
      </c>
      <c r="D53" s="426">
        <f>SUM(D54:D56)</f>
        <v>0</v>
      </c>
      <c r="E53" s="426">
        <f>SUM(E54:E56)</f>
        <v>0</v>
      </c>
      <c r="F53" s="426">
        <f>SUM(F54:F56)</f>
        <v>0</v>
      </c>
      <c r="G53" s="248"/>
    </row>
    <row r="54" spans="1:7" ht="52.5" hidden="1">
      <c r="A54" s="435">
        <v>19010100</v>
      </c>
      <c r="B54" s="436" t="s">
        <v>609</v>
      </c>
      <c r="C54" s="428">
        <f t="shared" si="0"/>
        <v>0</v>
      </c>
      <c r="D54" s="437">
        <v>0</v>
      </c>
      <c r="E54" s="437"/>
      <c r="F54" s="437">
        <v>0</v>
      </c>
      <c r="G54" s="248"/>
    </row>
    <row r="55" spans="1:7" ht="26.25" hidden="1">
      <c r="A55" s="438">
        <v>19010200</v>
      </c>
      <c r="B55" s="439" t="s">
        <v>610</v>
      </c>
      <c r="C55" s="428">
        <f t="shared" si="0"/>
        <v>0</v>
      </c>
      <c r="D55" s="437">
        <v>0</v>
      </c>
      <c r="E55" s="437"/>
      <c r="F55" s="437">
        <v>0</v>
      </c>
      <c r="G55" s="248"/>
    </row>
    <row r="56" spans="1:7" ht="52.5" hidden="1">
      <c r="A56" s="438">
        <v>19010300</v>
      </c>
      <c r="B56" s="439" t="s">
        <v>611</v>
      </c>
      <c r="C56" s="428">
        <f t="shared" si="0"/>
        <v>0</v>
      </c>
      <c r="D56" s="437">
        <v>0</v>
      </c>
      <c r="E56" s="437"/>
      <c r="F56" s="437">
        <v>0</v>
      </c>
      <c r="G56" s="248"/>
    </row>
    <row r="57" spans="1:7" s="407" customFormat="1" ht="15">
      <c r="A57" s="414">
        <v>20000000</v>
      </c>
      <c r="B57" s="415" t="s">
        <v>612</v>
      </c>
      <c r="C57" s="416">
        <f t="shared" si="0"/>
        <v>49433</v>
      </c>
      <c r="D57" s="416">
        <f>D58+D66+D76+D79</f>
        <v>0</v>
      </c>
      <c r="E57" s="416">
        <f>E58+E66+E76+E79</f>
        <v>49433</v>
      </c>
      <c r="F57" s="416">
        <f>F58+F66+F76+F79</f>
        <v>0</v>
      </c>
      <c r="G57" s="417"/>
    </row>
    <row r="58" spans="1:7" s="408" customFormat="1" ht="27">
      <c r="A58" s="418">
        <v>21000000</v>
      </c>
      <c r="B58" s="419" t="s">
        <v>613</v>
      </c>
      <c r="C58" s="420">
        <f t="shared" si="0"/>
        <v>49433</v>
      </c>
      <c r="D58" s="421">
        <f>D59+D61</f>
        <v>0</v>
      </c>
      <c r="E58" s="421">
        <f>E59+E61+E65</f>
        <v>49433</v>
      </c>
      <c r="F58" s="421">
        <f>F59+F61</f>
        <v>0</v>
      </c>
      <c r="G58" s="422"/>
    </row>
    <row r="59" spans="1:7" ht="78.75" hidden="1">
      <c r="A59" s="423">
        <v>21010000</v>
      </c>
      <c r="B59" s="424" t="s">
        <v>639</v>
      </c>
      <c r="C59" s="425">
        <f t="shared" si="0"/>
        <v>0</v>
      </c>
      <c r="D59" s="426">
        <f>D60</f>
        <v>0</v>
      </c>
      <c r="E59" s="426">
        <f>E60</f>
        <v>0</v>
      </c>
      <c r="F59" s="426">
        <f>F60</f>
        <v>0</v>
      </c>
      <c r="G59" s="248"/>
    </row>
    <row r="60" spans="1:7" ht="39" hidden="1">
      <c r="A60" s="405">
        <v>21010300</v>
      </c>
      <c r="B60" s="427" t="s">
        <v>475</v>
      </c>
      <c r="C60" s="428">
        <f t="shared" si="0"/>
        <v>0</v>
      </c>
      <c r="D60" s="429"/>
      <c r="E60" s="429">
        <v>0</v>
      </c>
      <c r="F60" s="429">
        <v>0</v>
      </c>
      <c r="G60" s="248"/>
    </row>
    <row r="61" spans="1:7" ht="12.75" hidden="1">
      <c r="A61" s="423">
        <v>21080000</v>
      </c>
      <c r="B61" s="424" t="s">
        <v>614</v>
      </c>
      <c r="C61" s="425">
        <f>D61+E61</f>
        <v>0</v>
      </c>
      <c r="D61" s="425"/>
      <c r="E61" s="425">
        <f>F61+G61</f>
        <v>0</v>
      </c>
      <c r="F61" s="425">
        <f>G61+H61+F65</f>
        <v>0</v>
      </c>
      <c r="G61" s="248"/>
    </row>
    <row r="62" spans="1:7" ht="12.75" hidden="1">
      <c r="A62" s="405">
        <v>21081100</v>
      </c>
      <c r="B62" s="427" t="s">
        <v>615</v>
      </c>
      <c r="C62" s="428">
        <f t="shared" si="0"/>
        <v>0</v>
      </c>
      <c r="D62" s="429"/>
      <c r="E62" s="429">
        <v>0</v>
      </c>
      <c r="F62" s="429">
        <v>0</v>
      </c>
      <c r="G62" s="248"/>
    </row>
    <row r="63" spans="1:7" ht="39" hidden="1">
      <c r="A63" s="405">
        <v>21081500</v>
      </c>
      <c r="B63" s="427" t="s">
        <v>616</v>
      </c>
      <c r="C63" s="428">
        <f t="shared" si="0"/>
        <v>0</v>
      </c>
      <c r="D63" s="429"/>
      <c r="E63" s="429">
        <v>0</v>
      </c>
      <c r="F63" s="429">
        <v>0</v>
      </c>
      <c r="G63" s="248"/>
    </row>
    <row r="64" spans="1:7" ht="12.75" hidden="1">
      <c r="A64" s="405">
        <v>21081700</v>
      </c>
      <c r="B64" s="427" t="s">
        <v>617</v>
      </c>
      <c r="C64" s="428">
        <f t="shared" si="0"/>
        <v>0</v>
      </c>
      <c r="D64" s="429"/>
      <c r="E64" s="429">
        <v>0</v>
      </c>
      <c r="F64" s="429">
        <v>0</v>
      </c>
      <c r="G64" s="248"/>
    </row>
    <row r="65" spans="1:7" ht="39">
      <c r="A65" s="405">
        <v>21110000</v>
      </c>
      <c r="B65" s="427" t="s">
        <v>999</v>
      </c>
      <c r="C65" s="428">
        <f t="shared" si="0"/>
        <v>49433</v>
      </c>
      <c r="D65" s="429"/>
      <c r="E65" s="429">
        <v>49433</v>
      </c>
      <c r="F65" s="429"/>
      <c r="G65" s="248"/>
    </row>
    <row r="66" spans="1:7" s="408" customFormat="1" ht="27" hidden="1">
      <c r="A66" s="418">
        <v>22000000</v>
      </c>
      <c r="B66" s="419" t="s">
        <v>618</v>
      </c>
      <c r="C66" s="420">
        <f t="shared" si="0"/>
        <v>0</v>
      </c>
      <c r="D66" s="421">
        <f>D67+D71+D73</f>
        <v>0</v>
      </c>
      <c r="E66" s="421">
        <f>E67+E71+E73</f>
        <v>0</v>
      </c>
      <c r="F66" s="421">
        <f>F67+F71+F73</f>
        <v>0</v>
      </c>
      <c r="G66" s="422"/>
    </row>
    <row r="67" spans="1:7" ht="12.75" hidden="1">
      <c r="A67" s="423">
        <v>22010000</v>
      </c>
      <c r="B67" s="424" t="s">
        <v>476</v>
      </c>
      <c r="C67" s="425">
        <f t="shared" si="0"/>
        <v>0</v>
      </c>
      <c r="D67" s="426">
        <f>SUM(D68:D70)</f>
        <v>0</v>
      </c>
      <c r="E67" s="426">
        <f>SUM(E68:E70)</f>
        <v>0</v>
      </c>
      <c r="F67" s="426">
        <f>SUM(F68:F70)</f>
        <v>0</v>
      </c>
      <c r="G67" s="248"/>
    </row>
    <row r="68" spans="1:7" ht="39" hidden="1">
      <c r="A68" s="405">
        <v>22010300</v>
      </c>
      <c r="B68" s="427" t="s">
        <v>477</v>
      </c>
      <c r="C68" s="428">
        <f t="shared" si="0"/>
        <v>0</v>
      </c>
      <c r="D68" s="429">
        <v>0</v>
      </c>
      <c r="E68" s="429">
        <v>0</v>
      </c>
      <c r="F68" s="429">
        <v>0</v>
      </c>
      <c r="G68" s="248"/>
    </row>
    <row r="69" spans="1:7" ht="12.75" hidden="1">
      <c r="A69" s="405">
        <v>22012500</v>
      </c>
      <c r="B69" s="427" t="s">
        <v>478</v>
      </c>
      <c r="C69" s="428">
        <f t="shared" si="0"/>
        <v>0</v>
      </c>
      <c r="D69" s="429"/>
      <c r="E69" s="429">
        <v>0</v>
      </c>
      <c r="F69" s="429">
        <v>0</v>
      </c>
      <c r="G69" s="248"/>
    </row>
    <row r="70" spans="1:7" ht="26.25" hidden="1">
      <c r="A70" s="405">
        <v>22012600</v>
      </c>
      <c r="B70" s="427" t="s">
        <v>619</v>
      </c>
      <c r="C70" s="428">
        <f t="shared" si="0"/>
        <v>0</v>
      </c>
      <c r="D70" s="429">
        <v>0</v>
      </c>
      <c r="E70" s="429">
        <v>0</v>
      </c>
      <c r="F70" s="429">
        <v>0</v>
      </c>
      <c r="G70" s="248"/>
    </row>
    <row r="71" spans="1:7" ht="39" hidden="1">
      <c r="A71" s="423">
        <v>22080000</v>
      </c>
      <c r="B71" s="424" t="s">
        <v>479</v>
      </c>
      <c r="C71" s="425">
        <f t="shared" si="0"/>
        <v>0</v>
      </c>
      <c r="D71" s="426">
        <f>SUM(D72)</f>
        <v>0</v>
      </c>
      <c r="E71" s="426">
        <f>SUM(E72)</f>
        <v>0</v>
      </c>
      <c r="F71" s="426">
        <f>SUM(F72)</f>
        <v>0</v>
      </c>
      <c r="G71" s="248"/>
    </row>
    <row r="72" spans="1:7" ht="39" hidden="1">
      <c r="A72" s="405">
        <v>22080400</v>
      </c>
      <c r="B72" s="427" t="s">
        <v>480</v>
      </c>
      <c r="C72" s="428">
        <f t="shared" si="0"/>
        <v>0</v>
      </c>
      <c r="D72" s="429"/>
      <c r="E72" s="429">
        <v>0</v>
      </c>
      <c r="F72" s="429">
        <v>0</v>
      </c>
      <c r="G72" s="248"/>
    </row>
    <row r="73" spans="1:7" ht="12.75" hidden="1">
      <c r="A73" s="423">
        <v>22090000</v>
      </c>
      <c r="B73" s="424" t="s">
        <v>620</v>
      </c>
      <c r="C73" s="425">
        <f t="shared" si="0"/>
        <v>0</v>
      </c>
      <c r="D73" s="426">
        <f>SUM(D74:D75)</f>
        <v>0</v>
      </c>
      <c r="E73" s="426">
        <f>SUM(E74:E75)</f>
        <v>0</v>
      </c>
      <c r="F73" s="426">
        <f>SUM(F74:F75)</f>
        <v>0</v>
      </c>
      <c r="G73" s="248"/>
    </row>
    <row r="74" spans="1:7" ht="39" hidden="1">
      <c r="A74" s="405">
        <v>22090100</v>
      </c>
      <c r="B74" s="427" t="s">
        <v>621</v>
      </c>
      <c r="C74" s="428">
        <f t="shared" si="0"/>
        <v>0</v>
      </c>
      <c r="D74" s="429"/>
      <c r="E74" s="429">
        <v>0</v>
      </c>
      <c r="F74" s="429">
        <v>0</v>
      </c>
      <c r="G74" s="248"/>
    </row>
    <row r="75" spans="1:7" ht="39" hidden="1">
      <c r="A75" s="405">
        <v>22090400</v>
      </c>
      <c r="B75" s="427" t="s">
        <v>622</v>
      </c>
      <c r="C75" s="428">
        <f t="shared" si="0"/>
        <v>0</v>
      </c>
      <c r="D75" s="429"/>
      <c r="E75" s="429">
        <v>0</v>
      </c>
      <c r="F75" s="429">
        <v>0</v>
      </c>
      <c r="G75" s="248"/>
    </row>
    <row r="76" spans="1:7" s="408" customFormat="1" ht="13.5" hidden="1">
      <c r="A76" s="418">
        <v>24000000</v>
      </c>
      <c r="B76" s="419" t="s">
        <v>623</v>
      </c>
      <c r="C76" s="420">
        <f t="shared" si="0"/>
        <v>0</v>
      </c>
      <c r="D76" s="421">
        <f aca="true" t="shared" si="1" ref="D76:F77">SUM(D77)</f>
        <v>0</v>
      </c>
      <c r="E76" s="421">
        <f t="shared" si="1"/>
        <v>0</v>
      </c>
      <c r="F76" s="421">
        <f t="shared" si="1"/>
        <v>0</v>
      </c>
      <c r="G76" s="422"/>
    </row>
    <row r="77" spans="1:7" ht="12.75" hidden="1">
      <c r="A77" s="423">
        <v>24060000</v>
      </c>
      <c r="B77" s="424" t="s">
        <v>614</v>
      </c>
      <c r="C77" s="425">
        <f t="shared" si="0"/>
        <v>0</v>
      </c>
      <c r="D77" s="426">
        <f t="shared" si="1"/>
        <v>0</v>
      </c>
      <c r="E77" s="426">
        <f t="shared" si="1"/>
        <v>0</v>
      </c>
      <c r="F77" s="426">
        <f t="shared" si="1"/>
        <v>0</v>
      </c>
      <c r="G77" s="248"/>
    </row>
    <row r="78" spans="1:7" ht="12.75" hidden="1">
      <c r="A78" s="405">
        <v>24060300</v>
      </c>
      <c r="B78" s="427" t="s">
        <v>614</v>
      </c>
      <c r="C78" s="428">
        <f t="shared" si="0"/>
        <v>0</v>
      </c>
      <c r="D78" s="429"/>
      <c r="E78" s="429">
        <v>0</v>
      </c>
      <c r="F78" s="429">
        <v>0</v>
      </c>
      <c r="G78" s="248"/>
    </row>
    <row r="79" spans="1:7" s="408" customFormat="1" ht="13.5" hidden="1">
      <c r="A79" s="418">
        <v>25000000</v>
      </c>
      <c r="B79" s="419" t="s">
        <v>624</v>
      </c>
      <c r="C79" s="420">
        <f t="shared" si="0"/>
        <v>0</v>
      </c>
      <c r="D79" s="421">
        <f>D80+D85</f>
        <v>0</v>
      </c>
      <c r="E79" s="421">
        <f>E80+E85</f>
        <v>0</v>
      </c>
      <c r="F79" s="421">
        <f>F80+F85</f>
        <v>0</v>
      </c>
      <c r="G79" s="422"/>
    </row>
    <row r="80" spans="1:7" ht="26.25" hidden="1">
      <c r="A80" s="423">
        <v>25010000</v>
      </c>
      <c r="B80" s="424" t="s">
        <v>481</v>
      </c>
      <c r="C80" s="425">
        <f t="shared" si="0"/>
        <v>0</v>
      </c>
      <c r="D80" s="426">
        <f>SUM(D81:D84)</f>
        <v>0</v>
      </c>
      <c r="E80" s="426">
        <f>SUM(E81:E84)</f>
        <v>0</v>
      </c>
      <c r="F80" s="426">
        <f>SUM(F81:F84)</f>
        <v>0</v>
      </c>
      <c r="G80" s="248"/>
    </row>
    <row r="81" spans="1:7" ht="26.25" hidden="1">
      <c r="A81" s="405">
        <v>25010100</v>
      </c>
      <c r="B81" s="427" t="s">
        <v>482</v>
      </c>
      <c r="C81" s="428">
        <f t="shared" si="0"/>
        <v>0</v>
      </c>
      <c r="D81" s="429">
        <v>0</v>
      </c>
      <c r="E81" s="429"/>
      <c r="F81" s="429">
        <v>0</v>
      </c>
      <c r="G81" s="248"/>
    </row>
    <row r="82" spans="1:7" ht="26.25" hidden="1">
      <c r="A82" s="405">
        <v>25010200</v>
      </c>
      <c r="B82" s="427" t="s">
        <v>483</v>
      </c>
      <c r="C82" s="428">
        <f aca="true" t="shared" si="2" ref="C82:C106">D82+E82</f>
        <v>0</v>
      </c>
      <c r="D82" s="429">
        <v>0</v>
      </c>
      <c r="E82" s="429"/>
      <c r="F82" s="429">
        <v>0</v>
      </c>
      <c r="G82" s="248"/>
    </row>
    <row r="83" spans="1:7" ht="12.75" hidden="1">
      <c r="A83" s="405">
        <v>25010300</v>
      </c>
      <c r="B83" s="427" t="s">
        <v>484</v>
      </c>
      <c r="C83" s="428">
        <f t="shared" si="2"/>
        <v>0</v>
      </c>
      <c r="D83" s="429">
        <v>0</v>
      </c>
      <c r="E83" s="429"/>
      <c r="F83" s="429">
        <v>0</v>
      </c>
      <c r="G83" s="248"/>
    </row>
    <row r="84" spans="1:7" ht="26.25" hidden="1">
      <c r="A84" s="405">
        <v>25010400</v>
      </c>
      <c r="B84" s="427" t="s">
        <v>485</v>
      </c>
      <c r="C84" s="428">
        <f t="shared" si="2"/>
        <v>0</v>
      </c>
      <c r="D84" s="429">
        <v>0</v>
      </c>
      <c r="E84" s="429"/>
      <c r="F84" s="429">
        <v>0</v>
      </c>
      <c r="G84" s="248"/>
    </row>
    <row r="85" spans="1:7" ht="26.25" hidden="1">
      <c r="A85" s="423">
        <v>25020000</v>
      </c>
      <c r="B85" s="424" t="s">
        <v>486</v>
      </c>
      <c r="C85" s="425">
        <f t="shared" si="2"/>
        <v>0</v>
      </c>
      <c r="D85" s="426">
        <f>SUM(D86)</f>
        <v>0</v>
      </c>
      <c r="E85" s="426">
        <f>SUM(E86)</f>
        <v>0</v>
      </c>
      <c r="F85" s="426">
        <f>SUM(F86)</f>
        <v>0</v>
      </c>
      <c r="G85" s="248"/>
    </row>
    <row r="86" spans="1:7" ht="92.25" hidden="1">
      <c r="A86" s="405">
        <v>25020200</v>
      </c>
      <c r="B86" s="427" t="s">
        <v>487</v>
      </c>
      <c r="C86" s="428">
        <f t="shared" si="2"/>
        <v>0</v>
      </c>
      <c r="D86" s="429">
        <v>0</v>
      </c>
      <c r="E86" s="429"/>
      <c r="F86" s="429">
        <v>0</v>
      </c>
      <c r="G86" s="248"/>
    </row>
    <row r="87" spans="1:7" s="407" customFormat="1" ht="21" customHeight="1" hidden="1">
      <c r="A87" s="440">
        <v>30000000</v>
      </c>
      <c r="B87" s="441" t="s">
        <v>625</v>
      </c>
      <c r="C87" s="442">
        <f aca="true" t="shared" si="3" ref="C87:C92">SUM(D87:E87)</f>
        <v>0</v>
      </c>
      <c r="D87" s="443">
        <f>D88+D90</f>
        <v>0</v>
      </c>
      <c r="E87" s="443">
        <f>E88+E90</f>
        <v>0</v>
      </c>
      <c r="F87" s="443">
        <f>F88+F90</f>
        <v>0</v>
      </c>
      <c r="G87" s="417"/>
    </row>
    <row r="88" spans="1:7" s="408" customFormat="1" ht="13.5" hidden="1">
      <c r="A88" s="444">
        <v>31000000</v>
      </c>
      <c r="B88" s="445" t="s">
        <v>626</v>
      </c>
      <c r="C88" s="446">
        <f t="shared" si="3"/>
        <v>0</v>
      </c>
      <c r="D88" s="447">
        <f>D89</f>
        <v>0</v>
      </c>
      <c r="E88" s="447">
        <f>E89</f>
        <v>0</v>
      </c>
      <c r="F88" s="447">
        <f>F89</f>
        <v>0</v>
      </c>
      <c r="G88" s="422"/>
    </row>
    <row r="89" spans="1:7" s="409" customFormat="1" ht="39" hidden="1">
      <c r="A89" s="448">
        <v>31030000</v>
      </c>
      <c r="B89" s="449" t="s">
        <v>627</v>
      </c>
      <c r="C89" s="450">
        <f t="shared" si="3"/>
        <v>0</v>
      </c>
      <c r="D89" s="451">
        <v>0</v>
      </c>
      <c r="E89" s="451">
        <v>0</v>
      </c>
      <c r="F89" s="451">
        <v>0</v>
      </c>
      <c r="G89" s="452"/>
    </row>
    <row r="90" spans="1:7" s="408" customFormat="1" ht="26.25" customHeight="1" hidden="1">
      <c r="A90" s="444">
        <v>33000000</v>
      </c>
      <c r="B90" s="445" t="s">
        <v>628</v>
      </c>
      <c r="C90" s="446">
        <f t="shared" si="3"/>
        <v>0</v>
      </c>
      <c r="D90" s="447">
        <f aca="true" t="shared" si="4" ref="D90:F91">D91</f>
        <v>0</v>
      </c>
      <c r="E90" s="447">
        <f t="shared" si="4"/>
        <v>0</v>
      </c>
      <c r="F90" s="447">
        <f t="shared" si="4"/>
        <v>0</v>
      </c>
      <c r="G90" s="422"/>
    </row>
    <row r="91" spans="1:7" s="409" customFormat="1" ht="21" customHeight="1" hidden="1">
      <c r="A91" s="453">
        <v>33010000</v>
      </c>
      <c r="B91" s="454" t="s">
        <v>629</v>
      </c>
      <c r="C91" s="455">
        <f t="shared" si="3"/>
        <v>0</v>
      </c>
      <c r="D91" s="456">
        <f t="shared" si="4"/>
        <v>0</v>
      </c>
      <c r="E91" s="456">
        <f t="shared" si="4"/>
        <v>0</v>
      </c>
      <c r="F91" s="456">
        <f t="shared" si="4"/>
        <v>0</v>
      </c>
      <c r="G91" s="452"/>
    </row>
    <row r="92" spans="1:7" s="409" customFormat="1" ht="66" hidden="1">
      <c r="A92" s="448">
        <v>33010100</v>
      </c>
      <c r="B92" s="449" t="s">
        <v>630</v>
      </c>
      <c r="C92" s="450">
        <f t="shared" si="3"/>
        <v>0</v>
      </c>
      <c r="D92" s="451">
        <v>0</v>
      </c>
      <c r="E92" s="451"/>
      <c r="F92" s="451"/>
      <c r="G92" s="452"/>
    </row>
    <row r="93" spans="1:7" s="407" customFormat="1" ht="30.75">
      <c r="A93" s="414"/>
      <c r="B93" s="457" t="s">
        <v>631</v>
      </c>
      <c r="C93" s="416">
        <f t="shared" si="2"/>
        <v>49433</v>
      </c>
      <c r="D93" s="416">
        <f>D13+D57+D87</f>
        <v>0</v>
      </c>
      <c r="E93" s="416">
        <f>E13+E57+E87</f>
        <v>49433</v>
      </c>
      <c r="F93" s="416">
        <f>F13+F57+F87</f>
        <v>0</v>
      </c>
      <c r="G93" s="417"/>
    </row>
    <row r="94" spans="1:7" s="407" customFormat="1" ht="15">
      <c r="A94" s="458">
        <v>40000000</v>
      </c>
      <c r="B94" s="459" t="s">
        <v>632</v>
      </c>
      <c r="C94" s="416">
        <f t="shared" si="2"/>
        <v>3603500</v>
      </c>
      <c r="D94" s="460">
        <f>D95</f>
        <v>3603500</v>
      </c>
      <c r="E94" s="460">
        <f>E95</f>
        <v>0</v>
      </c>
      <c r="F94" s="460">
        <f>F95</f>
        <v>0</v>
      </c>
      <c r="G94" s="417"/>
    </row>
    <row r="95" spans="1:7" s="408" customFormat="1" ht="13.5">
      <c r="A95" s="418">
        <v>41000000</v>
      </c>
      <c r="B95" s="419" t="s">
        <v>633</v>
      </c>
      <c r="C95" s="420">
        <f>D95+E95+C102</f>
        <v>7207000</v>
      </c>
      <c r="D95" s="420">
        <f>E95+F95+D102</f>
        <v>3603500</v>
      </c>
      <c r="E95" s="420">
        <f>F95+G95+E102</f>
        <v>0</v>
      </c>
      <c r="F95" s="420">
        <f>G95+H95+F102</f>
        <v>0</v>
      </c>
      <c r="G95" s="422"/>
    </row>
    <row r="96" spans="1:7" ht="12.75" hidden="1">
      <c r="A96" s="423">
        <v>41020000</v>
      </c>
      <c r="B96" s="424" t="s">
        <v>294</v>
      </c>
      <c r="C96" s="425">
        <f t="shared" si="2"/>
        <v>0</v>
      </c>
      <c r="D96" s="426">
        <f>D97</f>
        <v>0</v>
      </c>
      <c r="E96" s="426">
        <f>E97</f>
        <v>0</v>
      </c>
      <c r="F96" s="426">
        <f>F97</f>
        <v>0</v>
      </c>
      <c r="G96" s="248"/>
    </row>
    <row r="97" spans="1:7" ht="12.75" hidden="1">
      <c r="A97" s="405">
        <v>41020100</v>
      </c>
      <c r="B97" s="427" t="s">
        <v>634</v>
      </c>
      <c r="C97" s="428">
        <f t="shared" si="2"/>
        <v>0</v>
      </c>
      <c r="D97" s="429"/>
      <c r="E97" s="429">
        <v>0</v>
      </c>
      <c r="F97" s="429">
        <v>0</v>
      </c>
      <c r="G97" s="248"/>
    </row>
    <row r="98" spans="1:7" ht="26.25" hidden="1">
      <c r="A98" s="423">
        <v>41030000</v>
      </c>
      <c r="B98" s="424" t="s">
        <v>295</v>
      </c>
      <c r="C98" s="425">
        <f t="shared" si="2"/>
        <v>0</v>
      </c>
      <c r="D98" s="426">
        <f>D99</f>
        <v>0</v>
      </c>
      <c r="E98" s="426">
        <f>E99</f>
        <v>0</v>
      </c>
      <c r="F98" s="426">
        <f>F99</f>
        <v>0</v>
      </c>
      <c r="G98" s="248"/>
    </row>
    <row r="99" spans="1:7" ht="26.25" hidden="1">
      <c r="A99" s="405">
        <v>41033900</v>
      </c>
      <c r="B99" s="427" t="s">
        <v>635</v>
      </c>
      <c r="C99" s="428">
        <f t="shared" si="2"/>
        <v>0</v>
      </c>
      <c r="D99" s="429"/>
      <c r="E99" s="429">
        <v>0</v>
      </c>
      <c r="F99" s="429">
        <v>0</v>
      </c>
      <c r="G99" s="248"/>
    </row>
    <row r="100" spans="1:7" ht="26.25" hidden="1">
      <c r="A100" s="423">
        <v>41040000</v>
      </c>
      <c r="B100" s="424" t="s">
        <v>296</v>
      </c>
      <c r="C100" s="425">
        <f t="shared" si="2"/>
        <v>0</v>
      </c>
      <c r="D100" s="426">
        <f>D101</f>
        <v>0</v>
      </c>
      <c r="E100" s="426">
        <f>E101</f>
        <v>0</v>
      </c>
      <c r="F100" s="426">
        <f>F101</f>
        <v>0</v>
      </c>
      <c r="G100" s="248"/>
    </row>
    <row r="101" spans="1:7" ht="52.5" hidden="1">
      <c r="A101" s="405">
        <v>41040200</v>
      </c>
      <c r="B101" s="427" t="s">
        <v>636</v>
      </c>
      <c r="C101" s="428">
        <f t="shared" si="2"/>
        <v>0</v>
      </c>
      <c r="D101" s="429"/>
      <c r="E101" s="429">
        <v>0</v>
      </c>
      <c r="F101" s="429">
        <v>0</v>
      </c>
      <c r="G101" s="248"/>
    </row>
    <row r="102" spans="1:7" ht="26.25">
      <c r="A102" s="575">
        <v>41050000</v>
      </c>
      <c r="B102" s="607" t="s">
        <v>986</v>
      </c>
      <c r="C102" s="702">
        <f t="shared" si="2"/>
        <v>3603500</v>
      </c>
      <c r="D102" s="608">
        <f>D103+D104+D105</f>
        <v>3603500</v>
      </c>
      <c r="E102" s="608"/>
      <c r="F102" s="608"/>
      <c r="G102" s="248"/>
    </row>
    <row r="103" spans="1:7" ht="39">
      <c r="A103" s="698">
        <v>41051000</v>
      </c>
      <c r="B103" s="614" t="s">
        <v>991</v>
      </c>
      <c r="C103" s="428">
        <f t="shared" si="2"/>
        <v>975500</v>
      </c>
      <c r="D103" s="429">
        <v>975500</v>
      </c>
      <c r="E103" s="429"/>
      <c r="F103" s="429"/>
      <c r="G103" s="248"/>
    </row>
    <row r="104" spans="1:7" ht="12.75">
      <c r="A104" s="405">
        <v>41053900</v>
      </c>
      <c r="B104" s="699" t="s">
        <v>289</v>
      </c>
      <c r="C104" s="428">
        <f>D104+E104</f>
        <v>2000000</v>
      </c>
      <c r="D104" s="429">
        <v>2000000</v>
      </c>
      <c r="E104" s="608"/>
      <c r="F104" s="608"/>
      <c r="G104" s="248"/>
    </row>
    <row r="105" spans="1:7" ht="39">
      <c r="A105" s="405">
        <v>41055000</v>
      </c>
      <c r="B105" s="615" t="s">
        <v>1004</v>
      </c>
      <c r="C105" s="428">
        <f t="shared" si="2"/>
        <v>628000</v>
      </c>
      <c r="D105" s="429">
        <v>628000</v>
      </c>
      <c r="E105" s="429"/>
      <c r="F105" s="429"/>
      <c r="G105" s="248"/>
    </row>
    <row r="106" spans="1:7" s="407" customFormat="1" ht="15">
      <c r="A106" s="461" t="s">
        <v>637</v>
      </c>
      <c r="B106" s="462" t="s">
        <v>638</v>
      </c>
      <c r="C106" s="416">
        <f t="shared" si="2"/>
        <v>3652933</v>
      </c>
      <c r="D106" s="416">
        <f>D93+D94</f>
        <v>3603500</v>
      </c>
      <c r="E106" s="416">
        <f>E93+E94</f>
        <v>49433</v>
      </c>
      <c r="F106" s="416">
        <f>F93+F94</f>
        <v>0</v>
      </c>
      <c r="G106" s="417"/>
    </row>
    <row r="108" spans="2:4" ht="12.75">
      <c r="B108" t="s">
        <v>1001</v>
      </c>
      <c r="D108" t="s">
        <v>1002</v>
      </c>
    </row>
    <row r="109" spans="2:5" ht="13.5">
      <c r="B109" s="410"/>
      <c r="E109" s="410"/>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708</v>
      </c>
      <c r="B1" s="960" t="s">
        <v>889</v>
      </c>
      <c r="C1" s="960"/>
      <c r="D1" s="960"/>
      <c r="E1" s="961"/>
      <c r="F1" s="961"/>
      <c r="G1" s="961"/>
    </row>
    <row r="3" spans="1:2" ht="23.25" customHeight="1">
      <c r="A3" s="959" t="s">
        <v>931</v>
      </c>
      <c r="B3" s="796"/>
    </row>
    <row r="5" spans="1:2" ht="33">
      <c r="A5" s="587" t="s">
        <v>885</v>
      </c>
      <c r="B5" s="587" t="s">
        <v>709</v>
      </c>
    </row>
    <row r="6" spans="1:2" ht="33">
      <c r="A6" s="138">
        <v>1</v>
      </c>
      <c r="B6" s="586" t="s">
        <v>710</v>
      </c>
    </row>
    <row r="7" spans="1:2" ht="33">
      <c r="A7" s="138">
        <v>2</v>
      </c>
      <c r="B7" s="586" t="s">
        <v>711</v>
      </c>
    </row>
    <row r="8" spans="1:2" ht="33">
      <c r="A8" s="138">
        <v>3</v>
      </c>
      <c r="B8" s="586" t="s">
        <v>712</v>
      </c>
    </row>
    <row r="9" spans="1:2" ht="33">
      <c r="A9" s="138">
        <v>4</v>
      </c>
      <c r="B9" s="586" t="s">
        <v>713</v>
      </c>
    </row>
    <row r="10" spans="1:2" ht="33">
      <c r="A10" s="138">
        <v>5</v>
      </c>
      <c r="B10" s="586" t="s">
        <v>714</v>
      </c>
    </row>
    <row r="11" spans="1:2" ht="33">
      <c r="A11" s="138">
        <v>6</v>
      </c>
      <c r="B11" s="586" t="s">
        <v>715</v>
      </c>
    </row>
    <row r="12" spans="1:2" ht="33">
      <c r="A12" s="138">
        <v>7</v>
      </c>
      <c r="B12" s="586" t="s">
        <v>716</v>
      </c>
    </row>
    <row r="13" spans="1:2" ht="16.5">
      <c r="A13" s="138">
        <v>8</v>
      </c>
      <c r="B13" s="586" t="s">
        <v>717</v>
      </c>
    </row>
    <row r="14" spans="1:2" ht="16.5">
      <c r="A14" s="138">
        <v>9</v>
      </c>
      <c r="B14" s="586" t="s">
        <v>718</v>
      </c>
    </row>
    <row r="15" spans="1:2" ht="16.5">
      <c r="A15" s="138">
        <v>10</v>
      </c>
      <c r="B15" s="586" t="s">
        <v>719</v>
      </c>
    </row>
    <row r="16" spans="1:2" ht="16.5">
      <c r="A16" s="138">
        <v>11</v>
      </c>
      <c r="B16" s="586" t="s">
        <v>720</v>
      </c>
    </row>
    <row r="17" spans="1:2" ht="16.5">
      <c r="A17" s="138">
        <v>12</v>
      </c>
      <c r="B17" s="586" t="s">
        <v>721</v>
      </c>
    </row>
    <row r="18" spans="1:2" ht="16.5">
      <c r="A18" s="138">
        <v>13</v>
      </c>
      <c r="B18" s="586" t="s">
        <v>722</v>
      </c>
    </row>
    <row r="19" spans="1:2" ht="16.5">
      <c r="A19" s="138">
        <v>14</v>
      </c>
      <c r="B19" s="586" t="s">
        <v>723</v>
      </c>
    </row>
    <row r="20" spans="1:2" ht="16.5">
      <c r="A20" s="138">
        <v>15</v>
      </c>
      <c r="B20" s="586" t="s">
        <v>724</v>
      </c>
    </row>
    <row r="21" spans="1:2" ht="16.5">
      <c r="A21" s="138">
        <v>16</v>
      </c>
      <c r="B21" s="586" t="s">
        <v>725</v>
      </c>
    </row>
    <row r="22" spans="1:2" ht="16.5">
      <c r="A22" s="138">
        <v>17</v>
      </c>
      <c r="B22" s="586" t="s">
        <v>726</v>
      </c>
    </row>
    <row r="23" spans="1:2" ht="16.5">
      <c r="A23" s="138">
        <v>18</v>
      </c>
      <c r="B23" s="586" t="s">
        <v>727</v>
      </c>
    </row>
    <row r="24" spans="1:2" ht="16.5">
      <c r="A24" s="138">
        <v>19</v>
      </c>
      <c r="B24" s="586" t="s">
        <v>728</v>
      </c>
    </row>
    <row r="25" spans="1:2" ht="16.5">
      <c r="A25" s="138">
        <v>20</v>
      </c>
      <c r="B25" s="586" t="s">
        <v>729</v>
      </c>
    </row>
    <row r="26" spans="1:2" ht="16.5">
      <c r="A26" s="138">
        <v>21</v>
      </c>
      <c r="B26" s="586" t="s">
        <v>730</v>
      </c>
    </row>
    <row r="27" spans="1:2" ht="16.5">
      <c r="A27" s="138">
        <v>22</v>
      </c>
      <c r="B27" s="586" t="s">
        <v>731</v>
      </c>
    </row>
    <row r="28" spans="1:2" ht="16.5">
      <c r="A28" s="138">
        <v>23</v>
      </c>
      <c r="B28" s="586" t="s">
        <v>732</v>
      </c>
    </row>
    <row r="29" spans="1:2" ht="16.5">
      <c r="A29" s="138">
        <v>24</v>
      </c>
      <c r="B29" s="586" t="s">
        <v>733</v>
      </c>
    </row>
    <row r="30" spans="1:2" ht="16.5">
      <c r="A30" s="138">
        <v>25</v>
      </c>
      <c r="B30" s="586" t="s">
        <v>734</v>
      </c>
    </row>
    <row r="31" spans="1:2" ht="16.5">
      <c r="A31" s="138">
        <v>26</v>
      </c>
      <c r="B31" s="586" t="s">
        <v>735</v>
      </c>
    </row>
    <row r="32" spans="1:2" ht="16.5">
      <c r="A32" s="138">
        <v>27</v>
      </c>
      <c r="B32" s="586" t="s">
        <v>736</v>
      </c>
    </row>
    <row r="33" spans="1:2" ht="16.5">
      <c r="A33" s="138">
        <v>28</v>
      </c>
      <c r="B33" s="586" t="s">
        <v>737</v>
      </c>
    </row>
    <row r="34" spans="1:2" ht="16.5">
      <c r="A34" s="138">
        <v>29</v>
      </c>
      <c r="B34" s="586" t="s">
        <v>738</v>
      </c>
    </row>
    <row r="35" spans="1:2" ht="16.5">
      <c r="A35" s="138">
        <v>30</v>
      </c>
      <c r="B35" s="586" t="s">
        <v>739</v>
      </c>
    </row>
    <row r="36" spans="1:2" ht="16.5">
      <c r="A36" s="138">
        <v>31</v>
      </c>
      <c r="B36" s="586" t="s">
        <v>740</v>
      </c>
    </row>
    <row r="37" spans="1:2" ht="16.5">
      <c r="A37" s="138">
        <v>32</v>
      </c>
      <c r="B37" s="586" t="s">
        <v>741</v>
      </c>
    </row>
    <row r="38" spans="1:2" ht="16.5">
      <c r="A38" s="138">
        <v>33</v>
      </c>
      <c r="B38" s="586" t="s">
        <v>742</v>
      </c>
    </row>
    <row r="39" spans="1:2" ht="16.5">
      <c r="A39" s="138">
        <v>34</v>
      </c>
      <c r="B39" s="586" t="s">
        <v>743</v>
      </c>
    </row>
    <row r="40" spans="1:2" ht="16.5">
      <c r="A40" s="138">
        <v>35</v>
      </c>
      <c r="B40" s="586" t="s">
        <v>744</v>
      </c>
    </row>
    <row r="41" spans="1:2" ht="16.5">
      <c r="A41" s="138">
        <v>36</v>
      </c>
      <c r="B41" s="586" t="s">
        <v>745</v>
      </c>
    </row>
    <row r="42" spans="1:2" ht="16.5">
      <c r="A42" s="138">
        <v>37</v>
      </c>
      <c r="B42" s="586" t="s">
        <v>746</v>
      </c>
    </row>
    <row r="43" spans="1:2" ht="16.5">
      <c r="A43" s="138">
        <v>38</v>
      </c>
      <c r="B43" s="586" t="s">
        <v>747</v>
      </c>
    </row>
    <row r="44" spans="1:2" ht="16.5">
      <c r="A44" s="138">
        <v>39</v>
      </c>
      <c r="B44" s="586" t="s">
        <v>748</v>
      </c>
    </row>
    <row r="45" spans="1:2" ht="16.5">
      <c r="A45" s="138">
        <v>40</v>
      </c>
      <c r="B45" s="586" t="s">
        <v>749</v>
      </c>
    </row>
    <row r="46" spans="1:2" ht="16.5">
      <c r="A46" s="138">
        <v>41</v>
      </c>
      <c r="B46" s="586" t="s">
        <v>750</v>
      </c>
    </row>
    <row r="47" spans="1:2" ht="16.5">
      <c r="A47" s="138">
        <v>42</v>
      </c>
      <c r="B47" s="586" t="s">
        <v>751</v>
      </c>
    </row>
    <row r="48" spans="1:2" ht="33">
      <c r="A48" s="138">
        <v>43</v>
      </c>
      <c r="B48" s="586" t="s">
        <v>752</v>
      </c>
    </row>
    <row r="49" spans="1:2" ht="33">
      <c r="A49" s="138">
        <v>44</v>
      </c>
      <c r="B49" s="586" t="s">
        <v>753</v>
      </c>
    </row>
    <row r="50" spans="1:2" ht="33">
      <c r="A50" s="138">
        <v>45</v>
      </c>
      <c r="B50" s="586" t="s">
        <v>754</v>
      </c>
    </row>
    <row r="51" spans="1:2" ht="33">
      <c r="A51" s="138">
        <v>46</v>
      </c>
      <c r="B51" s="586" t="s">
        <v>755</v>
      </c>
    </row>
    <row r="52" spans="1:2" ht="16.5">
      <c r="A52" s="138">
        <v>47</v>
      </c>
      <c r="B52" s="586" t="s">
        <v>756</v>
      </c>
    </row>
    <row r="53" spans="1:2" ht="16.5">
      <c r="A53" s="138">
        <v>48</v>
      </c>
      <c r="B53" s="586" t="s">
        <v>757</v>
      </c>
    </row>
    <row r="54" spans="1:2" ht="16.5">
      <c r="A54" s="138">
        <v>49</v>
      </c>
      <c r="B54" s="586" t="s">
        <v>758</v>
      </c>
    </row>
    <row r="55" spans="1:2" ht="16.5">
      <c r="A55" s="138">
        <v>50</v>
      </c>
      <c r="B55" s="586" t="s">
        <v>759</v>
      </c>
    </row>
    <row r="56" spans="1:2" ht="16.5">
      <c r="A56" s="138">
        <v>51</v>
      </c>
      <c r="B56" s="586" t="s">
        <v>760</v>
      </c>
    </row>
    <row r="57" spans="1:2" ht="16.5">
      <c r="A57" s="138">
        <v>52</v>
      </c>
      <c r="B57" s="586" t="s">
        <v>761</v>
      </c>
    </row>
    <row r="58" spans="1:2" ht="16.5">
      <c r="A58" s="138">
        <v>53</v>
      </c>
      <c r="B58" s="586" t="s">
        <v>762</v>
      </c>
    </row>
    <row r="59" spans="1:2" ht="16.5">
      <c r="A59" s="138">
        <v>54</v>
      </c>
      <c r="B59" s="586" t="s">
        <v>763</v>
      </c>
    </row>
    <row r="60" spans="1:2" ht="16.5">
      <c r="A60" s="138">
        <v>55</v>
      </c>
      <c r="B60" s="586" t="s">
        <v>764</v>
      </c>
    </row>
    <row r="61" spans="1:2" ht="16.5">
      <c r="A61" s="138">
        <v>56</v>
      </c>
      <c r="B61" s="586" t="s">
        <v>765</v>
      </c>
    </row>
    <row r="62" spans="1:2" ht="16.5">
      <c r="A62" s="138">
        <v>57</v>
      </c>
      <c r="B62" s="586" t="s">
        <v>766</v>
      </c>
    </row>
    <row r="63" spans="1:2" ht="16.5">
      <c r="A63" s="138">
        <v>58</v>
      </c>
      <c r="B63" s="586" t="s">
        <v>767</v>
      </c>
    </row>
    <row r="64" spans="1:2" ht="16.5">
      <c r="A64" s="138">
        <v>59</v>
      </c>
      <c r="B64" s="586" t="s">
        <v>768</v>
      </c>
    </row>
    <row r="65" spans="1:2" ht="16.5">
      <c r="A65" s="138">
        <v>60</v>
      </c>
      <c r="B65" s="586" t="s">
        <v>769</v>
      </c>
    </row>
    <row r="66" spans="1:2" ht="16.5">
      <c r="A66" s="138">
        <v>61</v>
      </c>
      <c r="B66" s="586" t="s">
        <v>770</v>
      </c>
    </row>
    <row r="67" spans="1:2" ht="16.5">
      <c r="A67" s="138">
        <v>62</v>
      </c>
      <c r="B67" s="586" t="s">
        <v>771</v>
      </c>
    </row>
    <row r="68" spans="1:2" ht="16.5">
      <c r="A68" s="138">
        <v>63</v>
      </c>
      <c r="B68" s="586" t="s">
        <v>772</v>
      </c>
    </row>
    <row r="69" spans="1:2" ht="16.5">
      <c r="A69" s="138">
        <v>64</v>
      </c>
      <c r="B69" s="586" t="s">
        <v>773</v>
      </c>
    </row>
    <row r="70" spans="1:2" ht="16.5">
      <c r="A70" s="138">
        <v>65</v>
      </c>
      <c r="B70" s="586" t="s">
        <v>774</v>
      </c>
    </row>
    <row r="71" spans="1:2" ht="16.5">
      <c r="A71" s="138">
        <v>66</v>
      </c>
      <c r="B71" s="586" t="s">
        <v>775</v>
      </c>
    </row>
    <row r="72" spans="1:2" ht="16.5">
      <c r="A72" s="138">
        <v>67</v>
      </c>
      <c r="B72" s="586" t="s">
        <v>776</v>
      </c>
    </row>
    <row r="73" spans="1:2" ht="16.5">
      <c r="A73" s="138">
        <v>68</v>
      </c>
      <c r="B73" s="586" t="s">
        <v>777</v>
      </c>
    </row>
    <row r="74" spans="1:2" ht="16.5">
      <c r="A74" s="138">
        <v>69</v>
      </c>
      <c r="B74" s="586" t="s">
        <v>778</v>
      </c>
    </row>
    <row r="75" spans="1:2" ht="16.5">
      <c r="A75" s="138">
        <v>70</v>
      </c>
      <c r="B75" s="586" t="s">
        <v>779</v>
      </c>
    </row>
    <row r="76" spans="1:2" ht="16.5">
      <c r="A76" s="138">
        <v>71</v>
      </c>
      <c r="B76" s="586" t="s">
        <v>780</v>
      </c>
    </row>
    <row r="77" spans="1:2" ht="16.5">
      <c r="A77" s="138">
        <v>72</v>
      </c>
      <c r="B77" s="586" t="s">
        <v>781</v>
      </c>
    </row>
    <row r="78" spans="1:2" ht="16.5">
      <c r="A78" s="138">
        <v>73</v>
      </c>
      <c r="B78" s="586" t="s">
        <v>782</v>
      </c>
    </row>
    <row r="79" spans="1:2" ht="16.5">
      <c r="A79" s="138">
        <v>74</v>
      </c>
      <c r="B79" s="586" t="s">
        <v>783</v>
      </c>
    </row>
    <row r="80" spans="1:2" ht="16.5">
      <c r="A80" s="138">
        <v>75</v>
      </c>
      <c r="B80" s="586" t="s">
        <v>784</v>
      </c>
    </row>
    <row r="81" spans="1:2" ht="16.5">
      <c r="A81" s="138">
        <v>76</v>
      </c>
      <c r="B81" s="586" t="s">
        <v>785</v>
      </c>
    </row>
    <row r="82" spans="1:2" ht="16.5">
      <c r="A82" s="138">
        <v>77</v>
      </c>
      <c r="B82" s="586" t="s">
        <v>786</v>
      </c>
    </row>
    <row r="83" spans="1:2" ht="16.5">
      <c r="A83" s="138">
        <v>78</v>
      </c>
      <c r="B83" s="586" t="s">
        <v>787</v>
      </c>
    </row>
    <row r="84" spans="1:2" ht="16.5">
      <c r="A84" s="138">
        <v>79</v>
      </c>
      <c r="B84" s="586" t="s">
        <v>788</v>
      </c>
    </row>
    <row r="85" spans="1:2" ht="16.5">
      <c r="A85" s="138">
        <v>80</v>
      </c>
      <c r="B85" s="586" t="s">
        <v>789</v>
      </c>
    </row>
    <row r="86" spans="1:2" ht="16.5">
      <c r="A86" s="138">
        <v>81</v>
      </c>
      <c r="B86" s="586" t="s">
        <v>790</v>
      </c>
    </row>
    <row r="87" spans="1:2" ht="16.5">
      <c r="A87" s="138">
        <v>82</v>
      </c>
      <c r="B87" s="586" t="s">
        <v>791</v>
      </c>
    </row>
    <row r="88" spans="1:2" ht="16.5">
      <c r="A88" s="138">
        <v>83</v>
      </c>
      <c r="B88" s="586" t="s">
        <v>792</v>
      </c>
    </row>
    <row r="89" spans="1:2" ht="16.5">
      <c r="A89" s="138">
        <v>84</v>
      </c>
      <c r="B89" s="586" t="s">
        <v>793</v>
      </c>
    </row>
    <row r="90" spans="1:2" ht="16.5">
      <c r="A90" s="138">
        <v>85</v>
      </c>
      <c r="B90" s="586" t="s">
        <v>794</v>
      </c>
    </row>
    <row r="91" spans="1:2" ht="16.5">
      <c r="A91" s="138">
        <v>86</v>
      </c>
      <c r="B91" s="586" t="s">
        <v>795</v>
      </c>
    </row>
    <row r="92" spans="1:2" ht="16.5">
      <c r="A92" s="138">
        <v>87</v>
      </c>
      <c r="B92" s="586" t="s">
        <v>796</v>
      </c>
    </row>
    <row r="93" spans="1:2" ht="33">
      <c r="A93" s="138">
        <v>88</v>
      </c>
      <c r="B93" s="586" t="s">
        <v>797</v>
      </c>
    </row>
    <row r="94" spans="1:2" ht="16.5">
      <c r="A94" s="138">
        <v>89</v>
      </c>
      <c r="B94" s="586" t="s">
        <v>886</v>
      </c>
    </row>
    <row r="95" spans="1:2" ht="16.5">
      <c r="A95" s="138">
        <v>90</v>
      </c>
      <c r="B95" s="586" t="s">
        <v>887</v>
      </c>
    </row>
    <row r="96" spans="1:2" ht="16.5">
      <c r="A96" s="138">
        <v>91</v>
      </c>
      <c r="B96" s="586" t="s">
        <v>798</v>
      </c>
    </row>
    <row r="97" spans="1:2" ht="16.5">
      <c r="A97" s="138">
        <v>92</v>
      </c>
      <c r="B97" s="586" t="s">
        <v>799</v>
      </c>
    </row>
    <row r="98" spans="1:2" ht="16.5">
      <c r="A98" s="138">
        <v>93</v>
      </c>
      <c r="B98" s="586" t="s">
        <v>800</v>
      </c>
    </row>
    <row r="99" spans="1:2" ht="16.5">
      <c r="A99" s="138">
        <v>94</v>
      </c>
      <c r="B99" s="586" t="s">
        <v>801</v>
      </c>
    </row>
    <row r="100" spans="1:2" ht="16.5">
      <c r="A100" s="138">
        <v>95</v>
      </c>
      <c r="B100" s="586" t="s">
        <v>802</v>
      </c>
    </row>
    <row r="101" spans="1:2" ht="16.5">
      <c r="A101" s="138">
        <v>96</v>
      </c>
      <c r="B101" s="586" t="s">
        <v>803</v>
      </c>
    </row>
    <row r="102" spans="1:2" ht="16.5">
      <c r="A102" s="138">
        <v>97</v>
      </c>
      <c r="B102" s="586" t="s">
        <v>804</v>
      </c>
    </row>
    <row r="103" spans="1:2" ht="16.5">
      <c r="A103" s="138">
        <v>98</v>
      </c>
      <c r="B103" s="586" t="s">
        <v>805</v>
      </c>
    </row>
    <row r="104" spans="1:2" ht="16.5">
      <c r="A104" s="138">
        <v>99</v>
      </c>
      <c r="B104" s="586" t="s">
        <v>806</v>
      </c>
    </row>
    <row r="105" spans="1:2" ht="16.5">
      <c r="A105" s="138">
        <v>100</v>
      </c>
      <c r="B105" s="586" t="s">
        <v>807</v>
      </c>
    </row>
    <row r="106" spans="1:2" ht="16.5">
      <c r="A106" s="138">
        <v>101</v>
      </c>
      <c r="B106" s="586" t="s">
        <v>808</v>
      </c>
    </row>
    <row r="107" spans="1:2" ht="16.5">
      <c r="A107" s="138">
        <v>102</v>
      </c>
      <c r="B107" s="586" t="s">
        <v>809</v>
      </c>
    </row>
    <row r="108" spans="1:2" ht="16.5">
      <c r="A108" s="138">
        <v>103</v>
      </c>
      <c r="B108" s="586" t="s">
        <v>810</v>
      </c>
    </row>
    <row r="109" spans="1:2" ht="16.5">
      <c r="A109" s="138">
        <v>104</v>
      </c>
      <c r="B109" s="586" t="s">
        <v>811</v>
      </c>
    </row>
    <row r="110" spans="1:2" ht="16.5">
      <c r="A110" s="138">
        <v>105</v>
      </c>
      <c r="B110" s="586" t="s">
        <v>812</v>
      </c>
    </row>
    <row r="111" spans="1:2" ht="16.5">
      <c r="A111" s="138">
        <v>106</v>
      </c>
      <c r="B111" s="586" t="s">
        <v>813</v>
      </c>
    </row>
    <row r="112" spans="1:2" ht="16.5">
      <c r="A112" s="138">
        <v>107</v>
      </c>
      <c r="B112" s="586" t="s">
        <v>814</v>
      </c>
    </row>
    <row r="113" spans="1:2" ht="16.5">
      <c r="A113" s="138">
        <v>108</v>
      </c>
      <c r="B113" s="586" t="s">
        <v>815</v>
      </c>
    </row>
    <row r="114" spans="1:2" ht="16.5">
      <c r="A114" s="138">
        <v>109</v>
      </c>
      <c r="B114" s="586" t="s">
        <v>816</v>
      </c>
    </row>
    <row r="115" spans="1:2" ht="16.5">
      <c r="A115" s="138">
        <v>110</v>
      </c>
      <c r="B115" s="586" t="s">
        <v>817</v>
      </c>
    </row>
    <row r="116" spans="1:2" ht="16.5">
      <c r="A116" s="138">
        <v>111</v>
      </c>
      <c r="B116" s="586" t="s">
        <v>818</v>
      </c>
    </row>
    <row r="117" spans="1:2" ht="16.5">
      <c r="A117" s="138">
        <v>112</v>
      </c>
      <c r="B117" s="586" t="s">
        <v>819</v>
      </c>
    </row>
    <row r="118" spans="1:2" ht="16.5">
      <c r="A118" s="138">
        <v>113</v>
      </c>
      <c r="B118" s="586" t="s">
        <v>820</v>
      </c>
    </row>
    <row r="119" spans="1:2" ht="16.5">
      <c r="A119" s="138">
        <v>114</v>
      </c>
      <c r="B119" s="586" t="s">
        <v>821</v>
      </c>
    </row>
    <row r="120" spans="1:2" ht="16.5">
      <c r="A120" s="138">
        <v>115</v>
      </c>
      <c r="B120" s="586" t="s">
        <v>822</v>
      </c>
    </row>
    <row r="121" spans="1:2" ht="16.5">
      <c r="A121" s="138">
        <v>116</v>
      </c>
      <c r="B121" s="586" t="s">
        <v>823</v>
      </c>
    </row>
    <row r="122" spans="1:2" ht="16.5">
      <c r="A122" s="138">
        <v>117</v>
      </c>
      <c r="B122" s="586" t="s">
        <v>824</v>
      </c>
    </row>
    <row r="123" spans="1:2" ht="16.5">
      <c r="A123" s="138">
        <v>118</v>
      </c>
      <c r="B123" s="586" t="s">
        <v>825</v>
      </c>
    </row>
    <row r="124" spans="1:2" ht="16.5">
      <c r="A124" s="138">
        <v>119</v>
      </c>
      <c r="B124" s="586" t="s">
        <v>826</v>
      </c>
    </row>
    <row r="125" spans="1:2" ht="16.5">
      <c r="A125" s="138">
        <v>120</v>
      </c>
      <c r="B125" s="586" t="s">
        <v>827</v>
      </c>
    </row>
    <row r="126" spans="1:2" ht="16.5">
      <c r="A126" s="138">
        <v>121</v>
      </c>
      <c r="B126" s="586" t="s">
        <v>828</v>
      </c>
    </row>
    <row r="127" spans="1:2" ht="16.5">
      <c r="A127" s="138">
        <v>122</v>
      </c>
      <c r="B127" s="586" t="s">
        <v>829</v>
      </c>
    </row>
    <row r="128" spans="1:2" ht="16.5">
      <c r="A128" s="138">
        <v>123</v>
      </c>
      <c r="B128" s="586" t="s">
        <v>830</v>
      </c>
    </row>
    <row r="129" spans="1:2" ht="16.5">
      <c r="A129" s="138">
        <v>124</v>
      </c>
      <c r="B129" s="586" t="s">
        <v>831</v>
      </c>
    </row>
    <row r="130" spans="1:2" ht="16.5">
      <c r="A130" s="138">
        <v>125</v>
      </c>
      <c r="B130" s="586" t="s">
        <v>832</v>
      </c>
    </row>
    <row r="131" spans="1:2" ht="16.5">
      <c r="A131" s="138">
        <v>126</v>
      </c>
      <c r="B131" s="586" t="s">
        <v>833</v>
      </c>
    </row>
    <row r="132" spans="1:2" ht="16.5">
      <c r="A132" s="138">
        <v>127</v>
      </c>
      <c r="B132" s="586" t="s">
        <v>834</v>
      </c>
    </row>
    <row r="133" spans="1:2" ht="16.5">
      <c r="A133" s="138">
        <v>128</v>
      </c>
      <c r="B133" s="586" t="s">
        <v>835</v>
      </c>
    </row>
    <row r="134" spans="1:2" ht="16.5">
      <c r="A134" s="138">
        <v>129</v>
      </c>
      <c r="B134" s="586" t="s">
        <v>836</v>
      </c>
    </row>
    <row r="135" spans="1:2" ht="16.5">
      <c r="A135" s="138">
        <v>130</v>
      </c>
      <c r="B135" s="586" t="s">
        <v>837</v>
      </c>
    </row>
    <row r="136" spans="1:2" ht="16.5">
      <c r="A136" s="138">
        <v>131</v>
      </c>
      <c r="B136" s="586" t="s">
        <v>838</v>
      </c>
    </row>
    <row r="137" spans="1:2" ht="16.5">
      <c r="A137" s="138">
        <v>132</v>
      </c>
      <c r="B137" s="586" t="s">
        <v>839</v>
      </c>
    </row>
    <row r="138" spans="1:2" ht="16.5">
      <c r="A138" s="138">
        <v>133</v>
      </c>
      <c r="B138" s="586" t="s">
        <v>840</v>
      </c>
    </row>
    <row r="139" spans="1:2" ht="16.5">
      <c r="A139" s="138">
        <v>134</v>
      </c>
      <c r="B139" s="586" t="s">
        <v>841</v>
      </c>
    </row>
    <row r="140" spans="1:2" ht="16.5">
      <c r="A140" s="138">
        <v>135</v>
      </c>
      <c r="B140" s="586" t="s">
        <v>842</v>
      </c>
    </row>
    <row r="141" spans="1:2" ht="16.5">
      <c r="A141" s="138">
        <v>136</v>
      </c>
      <c r="B141" s="586" t="s">
        <v>843</v>
      </c>
    </row>
    <row r="142" spans="1:2" ht="16.5">
      <c r="A142" s="138">
        <v>137</v>
      </c>
      <c r="B142" s="586" t="s">
        <v>844</v>
      </c>
    </row>
    <row r="143" spans="1:2" ht="16.5">
      <c r="A143" s="138">
        <v>138</v>
      </c>
      <c r="B143" s="586" t="s">
        <v>845</v>
      </c>
    </row>
    <row r="144" spans="1:2" ht="16.5">
      <c r="A144" s="138">
        <v>139</v>
      </c>
      <c r="B144" s="586" t="s">
        <v>846</v>
      </c>
    </row>
    <row r="145" spans="1:2" ht="16.5">
      <c r="A145" s="138">
        <v>140</v>
      </c>
      <c r="B145" s="586" t="s">
        <v>847</v>
      </c>
    </row>
    <row r="146" spans="1:2" ht="16.5">
      <c r="A146" s="138">
        <v>141</v>
      </c>
      <c r="B146" s="586" t="s">
        <v>848</v>
      </c>
    </row>
    <row r="147" spans="1:2" ht="16.5">
      <c r="A147" s="138">
        <v>142</v>
      </c>
      <c r="B147" s="586" t="s">
        <v>849</v>
      </c>
    </row>
    <row r="148" spans="1:2" ht="16.5">
      <c r="A148" s="138">
        <v>143</v>
      </c>
      <c r="B148" s="586" t="s">
        <v>850</v>
      </c>
    </row>
    <row r="149" spans="1:2" ht="16.5">
      <c r="A149" s="138">
        <v>144</v>
      </c>
      <c r="B149" s="586" t="s">
        <v>851</v>
      </c>
    </row>
    <row r="150" spans="1:2" ht="16.5">
      <c r="A150" s="138">
        <v>145</v>
      </c>
      <c r="B150" s="586" t="s">
        <v>852</v>
      </c>
    </row>
    <row r="151" spans="1:2" ht="16.5">
      <c r="A151" s="138">
        <v>146</v>
      </c>
      <c r="B151" s="586" t="s">
        <v>853</v>
      </c>
    </row>
    <row r="152" spans="1:2" ht="16.5">
      <c r="A152" s="138">
        <v>147</v>
      </c>
      <c r="B152" s="586" t="s">
        <v>854</v>
      </c>
    </row>
    <row r="153" spans="1:2" ht="16.5">
      <c r="A153" s="138">
        <v>148</v>
      </c>
      <c r="B153" s="586" t="s">
        <v>855</v>
      </c>
    </row>
    <row r="154" spans="1:2" ht="16.5">
      <c r="A154" s="138">
        <v>149</v>
      </c>
      <c r="B154" s="586" t="s">
        <v>856</v>
      </c>
    </row>
    <row r="155" spans="1:2" ht="16.5">
      <c r="A155" s="138">
        <v>150</v>
      </c>
      <c r="B155" s="586" t="s">
        <v>857</v>
      </c>
    </row>
    <row r="156" spans="1:2" ht="16.5">
      <c r="A156" s="138">
        <v>151</v>
      </c>
      <c r="B156" s="586" t="s">
        <v>858</v>
      </c>
    </row>
    <row r="157" spans="1:2" ht="16.5">
      <c r="A157" s="138">
        <v>152</v>
      </c>
      <c r="B157" s="586" t="s">
        <v>859</v>
      </c>
    </row>
    <row r="158" spans="1:2" ht="16.5">
      <c r="A158" s="138">
        <v>153</v>
      </c>
      <c r="B158" s="586" t="s">
        <v>860</v>
      </c>
    </row>
    <row r="159" spans="1:2" ht="16.5">
      <c r="A159" s="138">
        <v>154</v>
      </c>
      <c r="B159" s="586" t="s">
        <v>861</v>
      </c>
    </row>
    <row r="160" spans="1:2" ht="16.5">
      <c r="A160" s="138">
        <v>155</v>
      </c>
      <c r="B160" s="586" t="s">
        <v>862</v>
      </c>
    </row>
    <row r="161" spans="1:2" ht="16.5">
      <c r="A161" s="138">
        <v>156</v>
      </c>
      <c r="B161" s="586" t="s">
        <v>863</v>
      </c>
    </row>
    <row r="162" spans="1:2" ht="16.5">
      <c r="A162" s="138">
        <v>157</v>
      </c>
      <c r="B162" s="586" t="s">
        <v>864</v>
      </c>
    </row>
    <row r="163" spans="1:2" ht="16.5">
      <c r="A163" s="138">
        <v>158</v>
      </c>
      <c r="B163" s="586" t="s">
        <v>865</v>
      </c>
    </row>
    <row r="164" spans="1:2" ht="16.5">
      <c r="A164" s="138">
        <v>159</v>
      </c>
      <c r="B164" s="586" t="s">
        <v>866</v>
      </c>
    </row>
    <row r="165" spans="1:2" ht="16.5">
      <c r="A165" s="138">
        <v>160</v>
      </c>
      <c r="B165" s="586" t="s">
        <v>867</v>
      </c>
    </row>
    <row r="166" spans="1:2" ht="16.5">
      <c r="A166" s="138">
        <v>161</v>
      </c>
      <c r="B166" s="586" t="s">
        <v>868</v>
      </c>
    </row>
    <row r="167" spans="1:2" ht="16.5">
      <c r="A167" s="138">
        <v>162</v>
      </c>
      <c r="B167" s="586" t="s">
        <v>869</v>
      </c>
    </row>
    <row r="168" spans="1:2" ht="16.5">
      <c r="A168" s="138">
        <v>163</v>
      </c>
      <c r="B168" s="586" t="s">
        <v>870</v>
      </c>
    </row>
    <row r="169" spans="1:2" ht="16.5">
      <c r="A169" s="138">
        <v>164</v>
      </c>
      <c r="B169" s="586" t="s">
        <v>871</v>
      </c>
    </row>
    <row r="170" spans="1:2" ht="16.5">
      <c r="A170" s="138">
        <v>165</v>
      </c>
      <c r="B170" s="586" t="s">
        <v>872</v>
      </c>
    </row>
    <row r="171" spans="1:2" ht="16.5">
      <c r="A171" s="138">
        <v>166</v>
      </c>
      <c r="B171" s="586" t="s">
        <v>873</v>
      </c>
    </row>
    <row r="172" spans="1:2" ht="16.5">
      <c r="A172" s="138">
        <v>167</v>
      </c>
      <c r="B172" s="586" t="s">
        <v>874</v>
      </c>
    </row>
    <row r="173" spans="1:2" ht="16.5">
      <c r="A173" s="138">
        <v>168</v>
      </c>
      <c r="B173" s="586" t="s">
        <v>875</v>
      </c>
    </row>
    <row r="174" spans="1:2" ht="16.5">
      <c r="A174" s="138">
        <v>169</v>
      </c>
      <c r="B174" s="586" t="s">
        <v>876</v>
      </c>
    </row>
    <row r="175" spans="1:2" ht="16.5">
      <c r="A175" s="138">
        <v>170</v>
      </c>
      <c r="B175" s="586" t="s">
        <v>877</v>
      </c>
    </row>
    <row r="176" spans="1:2" ht="16.5">
      <c r="A176" s="138">
        <v>171</v>
      </c>
      <c r="B176" s="586" t="s">
        <v>878</v>
      </c>
    </row>
    <row r="177" spans="1:2" ht="16.5">
      <c r="A177" s="138">
        <v>172</v>
      </c>
      <c r="B177" s="586" t="s">
        <v>879</v>
      </c>
    </row>
    <row r="178" spans="1:2" ht="16.5">
      <c r="A178" s="138">
        <v>173</v>
      </c>
      <c r="B178" s="586" t="s">
        <v>880</v>
      </c>
    </row>
    <row r="179" spans="1:2" ht="16.5">
      <c r="A179" s="138">
        <v>174</v>
      </c>
      <c r="B179" s="586" t="s">
        <v>881</v>
      </c>
    </row>
    <row r="180" spans="1:2" ht="16.5">
      <c r="A180" s="138">
        <v>175</v>
      </c>
      <c r="B180" s="586" t="s">
        <v>882</v>
      </c>
    </row>
    <row r="181" spans="1:2" ht="16.5">
      <c r="A181" s="138">
        <v>176</v>
      </c>
      <c r="B181" s="586" t="s">
        <v>883</v>
      </c>
    </row>
    <row r="182" spans="1:2" ht="16.5">
      <c r="A182" s="138">
        <v>177</v>
      </c>
      <c r="B182" s="586" t="s">
        <v>884</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960" t="s">
        <v>888</v>
      </c>
      <c r="J1" s="960"/>
      <c r="K1" s="960"/>
      <c r="L1" s="961"/>
      <c r="M1" s="961"/>
      <c r="N1" s="961"/>
    </row>
    <row r="5" spans="1:12" ht="14.25">
      <c r="A5" s="963" t="s">
        <v>707</v>
      </c>
      <c r="B5" s="925"/>
      <c r="C5" s="925"/>
      <c r="D5" s="925"/>
      <c r="E5" s="925"/>
      <c r="F5" s="925"/>
      <c r="G5" s="925"/>
      <c r="H5" s="925"/>
      <c r="I5" s="925"/>
      <c r="J5" s="925"/>
      <c r="K5" s="925"/>
      <c r="L5" s="925"/>
    </row>
    <row r="6" spans="1:12" ht="14.25">
      <c r="A6" s="963" t="s">
        <v>679</v>
      </c>
      <c r="B6" s="925"/>
      <c r="C6" s="925"/>
      <c r="D6" s="925"/>
      <c r="E6" s="925"/>
      <c r="F6" s="925"/>
      <c r="G6" s="925"/>
      <c r="H6" s="925"/>
      <c r="I6" s="925"/>
      <c r="J6" s="925"/>
      <c r="K6" s="925"/>
      <c r="L6" s="925"/>
    </row>
    <row r="7" ht="14.25">
      <c r="A7" s="557"/>
    </row>
    <row r="8" ht="12.75">
      <c r="A8" s="287">
        <v>13557000000</v>
      </c>
    </row>
    <row r="9" ht="12.75">
      <c r="A9" s="286" t="s">
        <v>497</v>
      </c>
    </row>
    <row r="10" ht="12.75">
      <c r="L10" s="406" t="s">
        <v>680</v>
      </c>
    </row>
    <row r="11" spans="1:12" ht="12.75">
      <c r="A11" s="964" t="s">
        <v>681</v>
      </c>
      <c r="B11" s="964" t="s">
        <v>682</v>
      </c>
      <c r="C11" s="964" t="s">
        <v>355</v>
      </c>
      <c r="D11" s="793" t="s">
        <v>683</v>
      </c>
      <c r="E11" s="793" t="s">
        <v>684</v>
      </c>
      <c r="F11" s="964" t="s">
        <v>685</v>
      </c>
      <c r="G11" s="793" t="s">
        <v>686</v>
      </c>
      <c r="H11" s="793" t="s">
        <v>687</v>
      </c>
      <c r="I11" s="793" t="s">
        <v>688</v>
      </c>
      <c r="J11" s="793"/>
      <c r="K11" s="793"/>
      <c r="L11" s="793" t="s">
        <v>689</v>
      </c>
    </row>
    <row r="12" spans="1:12" ht="135.75" customHeight="1">
      <c r="A12" s="793"/>
      <c r="B12" s="793"/>
      <c r="C12" s="793"/>
      <c r="D12" s="793"/>
      <c r="E12" s="793"/>
      <c r="F12" s="793"/>
      <c r="G12" s="793"/>
      <c r="H12" s="793"/>
      <c r="I12" s="525" t="s">
        <v>690</v>
      </c>
      <c r="J12" s="525" t="s">
        <v>691</v>
      </c>
      <c r="K12" s="525" t="s">
        <v>692</v>
      </c>
      <c r="L12" s="793"/>
    </row>
    <row r="13" spans="1:12" ht="12.75">
      <c r="A13" s="138">
        <v>1</v>
      </c>
      <c r="B13" s="138">
        <v>2</v>
      </c>
      <c r="C13" s="138">
        <v>3</v>
      </c>
      <c r="D13" s="138">
        <v>4</v>
      </c>
      <c r="E13" s="138">
        <v>5</v>
      </c>
      <c r="F13" s="138">
        <v>6</v>
      </c>
      <c r="G13" s="138">
        <v>7</v>
      </c>
      <c r="H13" s="138">
        <v>8</v>
      </c>
      <c r="I13" s="138">
        <v>9</v>
      </c>
      <c r="J13" s="138">
        <v>10</v>
      </c>
      <c r="K13" s="138">
        <v>11</v>
      </c>
      <c r="L13" s="138">
        <v>12</v>
      </c>
    </row>
    <row r="14" spans="1:12" ht="38.25" customHeight="1">
      <c r="A14" s="558" t="s">
        <v>89</v>
      </c>
      <c r="B14" s="559" t="s">
        <v>693</v>
      </c>
      <c r="C14" s="559" t="s">
        <v>693</v>
      </c>
      <c r="D14" s="559" t="s">
        <v>572</v>
      </c>
      <c r="E14" s="559" t="s">
        <v>693</v>
      </c>
      <c r="F14" s="559" t="s">
        <v>693</v>
      </c>
      <c r="G14" s="559" t="s">
        <v>693</v>
      </c>
      <c r="H14" s="559" t="s">
        <v>693</v>
      </c>
      <c r="I14" s="559" t="s">
        <v>693</v>
      </c>
      <c r="J14" s="560">
        <f>J17</f>
        <v>9900000</v>
      </c>
      <c r="K14" s="560">
        <f>K17</f>
        <v>9900000</v>
      </c>
      <c r="L14" s="560">
        <f>L17</f>
        <v>9900000</v>
      </c>
    </row>
    <row r="15" spans="1:12" ht="100.5" customHeight="1" hidden="1">
      <c r="A15" s="561"/>
      <c r="B15" s="525"/>
      <c r="C15" s="562"/>
      <c r="D15" s="525"/>
      <c r="E15" s="525"/>
      <c r="F15" s="525"/>
      <c r="G15" s="525"/>
      <c r="H15" s="525"/>
      <c r="I15" s="525"/>
      <c r="J15" s="563"/>
      <c r="K15" s="563"/>
      <c r="L15" s="563"/>
    </row>
    <row r="16" spans="1:12" ht="52.5">
      <c r="A16" s="564" t="s">
        <v>551</v>
      </c>
      <c r="B16" s="525">
        <v>7310</v>
      </c>
      <c r="C16" s="562" t="s">
        <v>694</v>
      </c>
      <c r="D16" s="525" t="s">
        <v>695</v>
      </c>
      <c r="E16" s="525" t="s">
        <v>696</v>
      </c>
      <c r="F16" s="525" t="s">
        <v>697</v>
      </c>
      <c r="G16" s="525" t="s">
        <v>698</v>
      </c>
      <c r="H16" s="525" t="s">
        <v>699</v>
      </c>
      <c r="I16" s="525" t="s">
        <v>699</v>
      </c>
      <c r="J16" s="563">
        <v>9900000</v>
      </c>
      <c r="K16" s="563">
        <v>9900000</v>
      </c>
      <c r="L16" s="563">
        <v>9900000</v>
      </c>
    </row>
    <row r="17" spans="1:12" ht="14.25">
      <c r="A17" s="565" t="s">
        <v>637</v>
      </c>
      <c r="B17" s="565" t="s">
        <v>637</v>
      </c>
      <c r="C17" s="565" t="s">
        <v>637</v>
      </c>
      <c r="D17" s="565" t="s">
        <v>700</v>
      </c>
      <c r="E17" s="565" t="s">
        <v>637</v>
      </c>
      <c r="F17" s="565" t="s">
        <v>637</v>
      </c>
      <c r="G17" s="565" t="s">
        <v>637</v>
      </c>
      <c r="H17" s="565" t="s">
        <v>637</v>
      </c>
      <c r="I17" s="565" t="s">
        <v>637</v>
      </c>
      <c r="J17" s="566">
        <f>J15+J16</f>
        <v>9900000</v>
      </c>
      <c r="K17" s="566">
        <f>K15+K16</f>
        <v>9900000</v>
      </c>
      <c r="L17" s="566">
        <f>L15+L16</f>
        <v>9900000</v>
      </c>
    </row>
    <row r="19" spans="1:12" ht="14.25">
      <c r="A19" s="962"/>
      <c r="B19" s="962"/>
      <c r="C19" s="962"/>
      <c r="D19" s="962"/>
      <c r="E19" s="962"/>
      <c r="F19" s="962"/>
      <c r="G19" s="962"/>
      <c r="H19" s="962"/>
      <c r="I19" s="962"/>
      <c r="J19" s="962"/>
      <c r="K19" s="962"/>
      <c r="L19" s="962"/>
    </row>
  </sheetData>
  <sheetProtection/>
  <mergeCells count="14">
    <mergeCell ref="D11:D12"/>
    <mergeCell ref="E11:E12"/>
    <mergeCell ref="F11:F12"/>
    <mergeCell ref="G11:G12"/>
    <mergeCell ref="H11:H12"/>
    <mergeCell ref="I11:K11"/>
    <mergeCell ref="L11:L12"/>
    <mergeCell ref="A19:L19"/>
    <mergeCell ref="I1:N1"/>
    <mergeCell ref="A5:L5"/>
    <mergeCell ref="A6:L6"/>
    <mergeCell ref="A11:A12"/>
    <mergeCell ref="B11:B12"/>
    <mergeCell ref="C11:C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28">
      <selection activeCell="G28" sqref="G2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1011</v>
      </c>
      <c r="G1" s="875"/>
      <c r="H1" s="585"/>
    </row>
    <row r="2" ht="12.75">
      <c r="G2" s="875"/>
    </row>
    <row r="3" spans="2:7" ht="39.75" customHeight="1">
      <c r="B3" s="942" t="s">
        <v>1012</v>
      </c>
      <c r="C3" s="796"/>
      <c r="D3" s="796"/>
      <c r="E3" s="796"/>
      <c r="F3" s="796"/>
      <c r="G3" s="796"/>
    </row>
    <row r="4" spans="2:5" ht="18.75" customHeight="1">
      <c r="B4" s="287">
        <v>13557000000</v>
      </c>
      <c r="E4" s="250"/>
    </row>
    <row r="5" spans="2:7" ht="12.75">
      <c r="B5" s="286" t="s">
        <v>497</v>
      </c>
      <c r="G5" s="248" t="s">
        <v>6</v>
      </c>
    </row>
    <row r="6" ht="3.75" customHeight="1" thickBot="1"/>
    <row r="7" spans="2:11" ht="125.25" thickBot="1">
      <c r="B7" s="259" t="s">
        <v>443</v>
      </c>
      <c r="C7" s="260" t="s">
        <v>444</v>
      </c>
      <c r="D7" s="260" t="s">
        <v>445</v>
      </c>
      <c r="E7" s="260" t="s">
        <v>446</v>
      </c>
      <c r="F7" s="260" t="s">
        <v>1025</v>
      </c>
      <c r="G7" s="261" t="s">
        <v>1026</v>
      </c>
      <c r="H7" s="249"/>
      <c r="I7" s="249"/>
      <c r="J7" s="249"/>
      <c r="K7" s="249"/>
    </row>
    <row r="8" spans="2:7" ht="15.75" hidden="1" thickBot="1">
      <c r="B8" s="251" t="s">
        <v>89</v>
      </c>
      <c r="C8" s="252" t="s">
        <v>15</v>
      </c>
      <c r="D8" s="404"/>
      <c r="E8" s="253" t="s">
        <v>71</v>
      </c>
      <c r="F8" s="254"/>
      <c r="G8" s="255"/>
    </row>
    <row r="9" spans="2:7" ht="15.75" hidden="1" thickBot="1">
      <c r="B9" s="256"/>
      <c r="C9" s="257"/>
      <c r="D9" s="258"/>
      <c r="E9" s="117"/>
      <c r="F9" s="117"/>
      <c r="G9" s="118"/>
    </row>
    <row r="10" spans="2:7" ht="15">
      <c r="B10" s="707" t="s">
        <v>89</v>
      </c>
      <c r="C10" s="708" t="s">
        <v>15</v>
      </c>
      <c r="D10" s="709"/>
      <c r="E10" s="710" t="s">
        <v>572</v>
      </c>
      <c r="F10" s="711"/>
      <c r="G10" s="747">
        <f>G25+G29+G63</f>
        <v>725868.85</v>
      </c>
    </row>
    <row r="11" spans="2:7" ht="28.5" customHeight="1">
      <c r="B11" s="975" t="s">
        <v>1028</v>
      </c>
      <c r="C11" s="976"/>
      <c r="D11" s="976"/>
      <c r="E11" s="976"/>
      <c r="F11" s="977"/>
      <c r="G11" s="760">
        <f>SUM(G13:G21)</f>
        <v>207811</v>
      </c>
    </row>
    <row r="12" spans="2:7" ht="15">
      <c r="B12" s="975" t="s">
        <v>1027</v>
      </c>
      <c r="C12" s="978"/>
      <c r="D12" s="978"/>
      <c r="E12" s="978"/>
      <c r="F12" s="979"/>
      <c r="G12" s="758"/>
    </row>
    <row r="13" spans="2:7" ht="62.25">
      <c r="B13" s="748" t="s">
        <v>977</v>
      </c>
      <c r="C13" s="21" t="s">
        <v>978</v>
      </c>
      <c r="D13" s="21" t="s">
        <v>57</v>
      </c>
      <c r="E13" s="378" t="s">
        <v>979</v>
      </c>
      <c r="F13" s="712" t="s">
        <v>1021</v>
      </c>
      <c r="G13" s="749">
        <v>44900</v>
      </c>
    </row>
    <row r="14" spans="2:7" ht="78">
      <c r="B14" s="748" t="s">
        <v>977</v>
      </c>
      <c r="C14" s="21" t="s">
        <v>978</v>
      </c>
      <c r="D14" s="21" t="s">
        <v>57</v>
      </c>
      <c r="E14" s="378" t="s">
        <v>979</v>
      </c>
      <c r="F14" s="712" t="s">
        <v>1022</v>
      </c>
      <c r="G14" s="749">
        <v>14291</v>
      </c>
    </row>
    <row r="15" spans="2:7" ht="30.75">
      <c r="B15" s="748" t="s">
        <v>977</v>
      </c>
      <c r="C15" s="21" t="s">
        <v>978</v>
      </c>
      <c r="D15" s="21" t="s">
        <v>57</v>
      </c>
      <c r="E15" s="378" t="s">
        <v>979</v>
      </c>
      <c r="F15" s="716" t="s">
        <v>1013</v>
      </c>
      <c r="G15" s="749">
        <v>22540</v>
      </c>
    </row>
    <row r="16" spans="2:7" ht="30.75">
      <c r="B16" s="748" t="s">
        <v>977</v>
      </c>
      <c r="C16" s="21" t="s">
        <v>978</v>
      </c>
      <c r="D16" s="21" t="s">
        <v>57</v>
      </c>
      <c r="E16" s="378" t="s">
        <v>979</v>
      </c>
      <c r="F16" s="717" t="s">
        <v>1014</v>
      </c>
      <c r="G16" s="749">
        <v>20657</v>
      </c>
    </row>
    <row r="17" spans="2:7" ht="30.75">
      <c r="B17" s="748" t="s">
        <v>977</v>
      </c>
      <c r="C17" s="21" t="s">
        <v>978</v>
      </c>
      <c r="D17" s="21" t="s">
        <v>57</v>
      </c>
      <c r="E17" s="378" t="s">
        <v>979</v>
      </c>
      <c r="F17" s="717" t="s">
        <v>1015</v>
      </c>
      <c r="G17" s="749">
        <v>19970</v>
      </c>
    </row>
    <row r="18" spans="2:7" ht="30.75">
      <c r="B18" s="748" t="s">
        <v>977</v>
      </c>
      <c r="C18" s="21" t="s">
        <v>978</v>
      </c>
      <c r="D18" s="21" t="s">
        <v>57</v>
      </c>
      <c r="E18" s="378" t="s">
        <v>979</v>
      </c>
      <c r="F18" s="717" t="s">
        <v>1016</v>
      </c>
      <c r="G18" s="749">
        <v>13121</v>
      </c>
    </row>
    <row r="19" spans="2:7" ht="30.75">
      <c r="B19" s="748" t="s">
        <v>977</v>
      </c>
      <c r="C19" s="21" t="s">
        <v>978</v>
      </c>
      <c r="D19" s="21" t="s">
        <v>57</v>
      </c>
      <c r="E19" s="378" t="s">
        <v>979</v>
      </c>
      <c r="F19" s="717" t="s">
        <v>1017</v>
      </c>
      <c r="G19" s="749">
        <v>23131</v>
      </c>
    </row>
    <row r="20" spans="2:7" ht="30.75">
      <c r="B20" s="748" t="s">
        <v>977</v>
      </c>
      <c r="C20" s="21" t="s">
        <v>978</v>
      </c>
      <c r="D20" s="21" t="s">
        <v>57</v>
      </c>
      <c r="E20" s="378" t="s">
        <v>979</v>
      </c>
      <c r="F20" s="717" t="s">
        <v>1018</v>
      </c>
      <c r="G20" s="749">
        <v>28487</v>
      </c>
    </row>
    <row r="21" spans="2:7" ht="30.75">
      <c r="B21" s="748" t="s">
        <v>977</v>
      </c>
      <c r="C21" s="21" t="s">
        <v>978</v>
      </c>
      <c r="D21" s="21" t="s">
        <v>57</v>
      </c>
      <c r="E21" s="378" t="s">
        <v>979</v>
      </c>
      <c r="F21" s="717" t="s">
        <v>1019</v>
      </c>
      <c r="G21" s="750">
        <v>20714</v>
      </c>
    </row>
    <row r="22" spans="2:7" ht="29.25" customHeight="1">
      <c r="B22" s="975" t="s">
        <v>1029</v>
      </c>
      <c r="C22" s="976"/>
      <c r="D22" s="976"/>
      <c r="E22" s="976"/>
      <c r="F22" s="977"/>
      <c r="G22" s="759">
        <f>G24</f>
        <v>49433</v>
      </c>
    </row>
    <row r="23" spans="2:7" ht="15">
      <c r="B23" s="975" t="s">
        <v>1027</v>
      </c>
      <c r="C23" s="978"/>
      <c r="D23" s="978"/>
      <c r="E23" s="978"/>
      <c r="F23" s="979"/>
      <c r="G23" s="750"/>
    </row>
    <row r="24" spans="2:7" ht="30.75">
      <c r="B24" s="748" t="s">
        <v>977</v>
      </c>
      <c r="C24" s="21" t="s">
        <v>978</v>
      </c>
      <c r="D24" s="21" t="s">
        <v>57</v>
      </c>
      <c r="E24" s="378" t="s">
        <v>979</v>
      </c>
      <c r="F24" s="716" t="s">
        <v>1023</v>
      </c>
      <c r="G24" s="750">
        <v>49433</v>
      </c>
    </row>
    <row r="25" spans="2:7" ht="15">
      <c r="B25" s="713"/>
      <c r="C25" s="714"/>
      <c r="D25" s="714"/>
      <c r="E25" s="715" t="s">
        <v>1020</v>
      </c>
      <c r="F25" s="715"/>
      <c r="G25" s="751">
        <f>G11+G22</f>
        <v>257244</v>
      </c>
    </row>
    <row r="26" spans="2:7" ht="33" customHeight="1">
      <c r="B26" s="975" t="s">
        <v>1030</v>
      </c>
      <c r="C26" s="976"/>
      <c r="D26" s="976"/>
      <c r="E26" s="976"/>
      <c r="F26" s="977"/>
      <c r="G26" s="759">
        <f>SUM(G28)</f>
        <v>42451.85</v>
      </c>
    </row>
    <row r="27" spans="2:7" ht="15">
      <c r="B27" s="975" t="s">
        <v>1027</v>
      </c>
      <c r="C27" s="978"/>
      <c r="D27" s="978"/>
      <c r="E27" s="978"/>
      <c r="F27" s="979"/>
      <c r="G27" s="761"/>
    </row>
    <row r="28" spans="2:7" ht="46.5">
      <c r="B28" s="718" t="s">
        <v>556</v>
      </c>
      <c r="C28" s="697" t="s">
        <v>538</v>
      </c>
      <c r="D28" s="697" t="s">
        <v>563</v>
      </c>
      <c r="E28" s="719" t="s">
        <v>574</v>
      </c>
      <c r="F28" s="720" t="s">
        <v>996</v>
      </c>
      <c r="G28" s="752">
        <v>42451.85</v>
      </c>
    </row>
    <row r="29" spans="2:7" ht="15">
      <c r="B29" s="713"/>
      <c r="C29" s="714"/>
      <c r="D29" s="714"/>
      <c r="E29" s="715" t="s">
        <v>575</v>
      </c>
      <c r="F29" s="715"/>
      <c r="G29" s="751">
        <f>SUM(G28:G28)</f>
        <v>42451.85</v>
      </c>
    </row>
    <row r="30" spans="2:7" ht="34.5" customHeight="1">
      <c r="B30" s="975" t="s">
        <v>1031</v>
      </c>
      <c r="C30" s="976"/>
      <c r="D30" s="976"/>
      <c r="E30" s="976"/>
      <c r="F30" s="977"/>
      <c r="G30" s="759">
        <f>SUM(G32)</f>
        <v>426173</v>
      </c>
    </row>
    <row r="31" spans="2:7" ht="15">
      <c r="B31" s="975" t="s">
        <v>1027</v>
      </c>
      <c r="C31" s="978"/>
      <c r="D31" s="978"/>
      <c r="E31" s="978"/>
      <c r="F31" s="979"/>
      <c r="G31" s="761"/>
    </row>
    <row r="32" spans="2:7" ht="30.75">
      <c r="B32" s="748" t="s">
        <v>561</v>
      </c>
      <c r="C32" s="21" t="s">
        <v>543</v>
      </c>
      <c r="D32" s="21" t="s">
        <v>568</v>
      </c>
      <c r="E32" s="262" t="s">
        <v>569</v>
      </c>
      <c r="F32" s="719" t="s">
        <v>993</v>
      </c>
      <c r="G32" s="753">
        <v>426173</v>
      </c>
    </row>
    <row r="33" spans="2:7" ht="15" hidden="1">
      <c r="B33" s="721"/>
      <c r="C33" s="722"/>
      <c r="D33" s="722"/>
      <c r="E33" s="723"/>
      <c r="F33" s="724"/>
      <c r="G33" s="754"/>
    </row>
    <row r="34" spans="2:7" ht="15.75" hidden="1" thickBot="1">
      <c r="B34" s="725"/>
      <c r="C34" s="726"/>
      <c r="D34" s="726"/>
      <c r="E34" s="727"/>
      <c r="F34" s="728"/>
      <c r="G34" s="755"/>
    </row>
    <row r="35" spans="2:7" ht="15" hidden="1">
      <c r="B35" s="718"/>
      <c r="C35" s="697"/>
      <c r="D35" s="697"/>
      <c r="E35" s="60"/>
      <c r="F35" s="729"/>
      <c r="G35" s="752"/>
    </row>
    <row r="36" spans="2:7" ht="15" hidden="1">
      <c r="B36" s="718"/>
      <c r="C36" s="697"/>
      <c r="D36" s="697"/>
      <c r="E36" s="60"/>
      <c r="F36" s="719"/>
      <c r="G36" s="753"/>
    </row>
    <row r="37" spans="2:7" ht="76.5" customHeight="1" hidden="1">
      <c r="B37" s="718"/>
      <c r="C37" s="697"/>
      <c r="D37" s="697"/>
      <c r="E37" s="60"/>
      <c r="F37" s="720"/>
      <c r="G37" s="753"/>
    </row>
    <row r="38" spans="2:7" ht="15" hidden="1">
      <c r="B38" s="730"/>
      <c r="C38" s="731"/>
      <c r="D38" s="731"/>
      <c r="E38" s="732"/>
      <c r="F38" s="733"/>
      <c r="G38" s="756"/>
    </row>
    <row r="39" spans="2:7" ht="15.75" hidden="1" thickBot="1">
      <c r="B39" s="725"/>
      <c r="C39" s="726"/>
      <c r="D39" s="726"/>
      <c r="E39" s="727"/>
      <c r="F39" s="734"/>
      <c r="G39" s="755"/>
    </row>
    <row r="40" spans="2:7" ht="15" hidden="1">
      <c r="B40" s="718"/>
      <c r="C40" s="697"/>
      <c r="D40" s="697"/>
      <c r="E40" s="719"/>
      <c r="F40" s="729"/>
      <c r="G40" s="754"/>
    </row>
    <row r="41" spans="2:7" ht="46.5" hidden="1">
      <c r="B41" s="735"/>
      <c r="C41" s="736"/>
      <c r="D41" s="736"/>
      <c r="E41" s="737" t="s">
        <v>345</v>
      </c>
      <c r="F41" s="720" t="s">
        <v>453</v>
      </c>
      <c r="G41" s="753"/>
    </row>
    <row r="42" spans="2:7" ht="46.5" hidden="1">
      <c r="B42" s="735"/>
      <c r="C42" s="736"/>
      <c r="D42" s="736"/>
      <c r="E42" s="737" t="s">
        <v>345</v>
      </c>
      <c r="F42" s="720" t="s">
        <v>452</v>
      </c>
      <c r="G42" s="753"/>
    </row>
    <row r="43" spans="2:7" ht="46.5" hidden="1">
      <c r="B43" s="738"/>
      <c r="C43" s="739"/>
      <c r="D43" s="739"/>
      <c r="E43" s="740" t="s">
        <v>345</v>
      </c>
      <c r="F43" s="733" t="s">
        <v>451</v>
      </c>
      <c r="G43" s="756"/>
    </row>
    <row r="44" spans="2:7" ht="31.5" hidden="1" thickBot="1">
      <c r="B44" s="725" t="s">
        <v>286</v>
      </c>
      <c r="C44" s="726" t="s">
        <v>285</v>
      </c>
      <c r="D44" s="741"/>
      <c r="E44" s="727" t="s">
        <v>179</v>
      </c>
      <c r="F44" s="742"/>
      <c r="G44" s="755">
        <f>G45+G46+G47+G48+G49+G50+G51+G52+G53+G54+G55+G56+G57+G58+G59+G60+G61</f>
        <v>0</v>
      </c>
    </row>
    <row r="45" spans="2:7" ht="46.5" hidden="1">
      <c r="B45" s="718" t="s">
        <v>371</v>
      </c>
      <c r="C45" s="697" t="s">
        <v>372</v>
      </c>
      <c r="D45" s="697" t="s">
        <v>184</v>
      </c>
      <c r="E45" s="60" t="s">
        <v>462</v>
      </c>
      <c r="F45" s="729" t="s">
        <v>454</v>
      </c>
      <c r="G45" s="752"/>
    </row>
    <row r="46" spans="2:7" ht="30.75" hidden="1">
      <c r="B46" s="965" t="s">
        <v>373</v>
      </c>
      <c r="C46" s="968" t="s">
        <v>374</v>
      </c>
      <c r="D46" s="968" t="s">
        <v>379</v>
      </c>
      <c r="E46" s="971" t="s">
        <v>380</v>
      </c>
      <c r="F46" s="729" t="s">
        <v>455</v>
      </c>
      <c r="G46" s="752"/>
    </row>
    <row r="47" spans="2:7" ht="30.75" hidden="1">
      <c r="B47" s="966"/>
      <c r="C47" s="969"/>
      <c r="D47" s="969"/>
      <c r="E47" s="969"/>
      <c r="F47" s="720" t="s">
        <v>456</v>
      </c>
      <c r="G47" s="753"/>
    </row>
    <row r="48" spans="2:7" ht="30.75" hidden="1">
      <c r="B48" s="966"/>
      <c r="C48" s="969"/>
      <c r="D48" s="969"/>
      <c r="E48" s="969"/>
      <c r="F48" s="729" t="s">
        <v>457</v>
      </c>
      <c r="G48" s="752"/>
    </row>
    <row r="49" spans="2:7" ht="30.75" hidden="1">
      <c r="B49" s="966"/>
      <c r="C49" s="969"/>
      <c r="D49" s="969"/>
      <c r="E49" s="969"/>
      <c r="F49" s="720" t="s">
        <v>458</v>
      </c>
      <c r="G49" s="753"/>
    </row>
    <row r="50" spans="2:7" ht="30.75" hidden="1">
      <c r="B50" s="966"/>
      <c r="C50" s="969"/>
      <c r="D50" s="969"/>
      <c r="E50" s="969"/>
      <c r="F50" s="729" t="s">
        <v>459</v>
      </c>
      <c r="G50" s="752"/>
    </row>
    <row r="51" spans="2:7" ht="30.75" hidden="1">
      <c r="B51" s="966"/>
      <c r="C51" s="969"/>
      <c r="D51" s="969"/>
      <c r="E51" s="969"/>
      <c r="F51" s="729" t="s">
        <v>424</v>
      </c>
      <c r="G51" s="752"/>
    </row>
    <row r="52" spans="2:7" ht="15" hidden="1">
      <c r="B52" s="967"/>
      <c r="C52" s="970"/>
      <c r="D52" s="970"/>
      <c r="E52" s="970"/>
      <c r="F52" s="729" t="s">
        <v>460</v>
      </c>
      <c r="G52" s="752"/>
    </row>
    <row r="53" spans="2:7" ht="93" hidden="1">
      <c r="B53" s="718" t="s">
        <v>375</v>
      </c>
      <c r="C53" s="743" t="s">
        <v>376</v>
      </c>
      <c r="D53" s="697" t="s">
        <v>184</v>
      </c>
      <c r="E53" s="60" t="s">
        <v>381</v>
      </c>
      <c r="F53" s="724" t="s">
        <v>468</v>
      </c>
      <c r="G53" s="752"/>
    </row>
    <row r="54" spans="2:7" ht="51" customHeight="1" hidden="1">
      <c r="B54" s="718" t="s">
        <v>378</v>
      </c>
      <c r="C54" s="697" t="s">
        <v>377</v>
      </c>
      <c r="D54" s="697" t="s">
        <v>184</v>
      </c>
      <c r="E54" s="380" t="s">
        <v>382</v>
      </c>
      <c r="F54" s="744" t="s">
        <v>461</v>
      </c>
      <c r="G54" s="752"/>
    </row>
    <row r="55" spans="2:7" ht="30.75" hidden="1">
      <c r="B55" s="965" t="s">
        <v>287</v>
      </c>
      <c r="C55" s="968" t="s">
        <v>288</v>
      </c>
      <c r="D55" s="968" t="s">
        <v>184</v>
      </c>
      <c r="E55" s="971" t="s">
        <v>289</v>
      </c>
      <c r="F55" s="729" t="s">
        <v>463</v>
      </c>
      <c r="G55" s="752"/>
    </row>
    <row r="56" spans="2:7" ht="30.75" hidden="1">
      <c r="B56" s="966"/>
      <c r="C56" s="969"/>
      <c r="D56" s="969"/>
      <c r="E56" s="969"/>
      <c r="F56" s="729" t="s">
        <v>464</v>
      </c>
      <c r="G56" s="752"/>
    </row>
    <row r="57" spans="2:7" ht="30.75" hidden="1">
      <c r="B57" s="966"/>
      <c r="C57" s="969"/>
      <c r="D57" s="969"/>
      <c r="E57" s="969"/>
      <c r="F57" s="729" t="s">
        <v>465</v>
      </c>
      <c r="G57" s="752"/>
    </row>
    <row r="58" spans="2:7" ht="30.75" hidden="1">
      <c r="B58" s="966"/>
      <c r="C58" s="969"/>
      <c r="D58" s="969"/>
      <c r="E58" s="969"/>
      <c r="F58" s="729" t="s">
        <v>429</v>
      </c>
      <c r="G58" s="752"/>
    </row>
    <row r="59" spans="2:7" ht="30.75" hidden="1">
      <c r="B59" s="966"/>
      <c r="C59" s="969"/>
      <c r="D59" s="969"/>
      <c r="E59" s="969"/>
      <c r="F59" s="729" t="s">
        <v>466</v>
      </c>
      <c r="G59" s="752"/>
    </row>
    <row r="60" spans="2:7" ht="62.25" hidden="1">
      <c r="B60" s="966"/>
      <c r="C60" s="969"/>
      <c r="D60" s="969"/>
      <c r="E60" s="969"/>
      <c r="F60" s="729" t="s">
        <v>467</v>
      </c>
      <c r="G60" s="752"/>
    </row>
    <row r="61" spans="2:7" ht="30.75" hidden="1">
      <c r="B61" s="967"/>
      <c r="C61" s="970"/>
      <c r="D61" s="970"/>
      <c r="E61" s="970"/>
      <c r="F61" s="729" t="s">
        <v>432</v>
      </c>
      <c r="G61" s="752"/>
    </row>
    <row r="62" spans="2:7" ht="15" hidden="1">
      <c r="B62" s="256"/>
      <c r="C62" s="257"/>
      <c r="D62" s="739"/>
      <c r="E62" s="739"/>
      <c r="F62" s="724"/>
      <c r="G62" s="754"/>
    </row>
    <row r="63" spans="2:7" ht="15.75" thickBot="1">
      <c r="B63" s="713"/>
      <c r="C63" s="714"/>
      <c r="D63" s="714"/>
      <c r="E63" s="715" t="s">
        <v>1024</v>
      </c>
      <c r="F63" s="715"/>
      <c r="G63" s="751">
        <f>SUM(G32)</f>
        <v>426173</v>
      </c>
    </row>
    <row r="64" spans="2:7" s="3" customFormat="1" ht="15.75" thickBot="1">
      <c r="B64" s="972"/>
      <c r="C64" s="973"/>
      <c r="D64" s="974"/>
      <c r="E64" s="745" t="s">
        <v>75</v>
      </c>
      <c r="F64" s="746"/>
      <c r="G64" s="757">
        <f>G10</f>
        <v>725868.85</v>
      </c>
    </row>
    <row r="65" ht="18">
      <c r="E65" s="210"/>
    </row>
    <row r="66" spans="3:6" ht="18">
      <c r="C66" s="210" t="s">
        <v>1001</v>
      </c>
      <c r="F66" s="210" t="s">
        <v>1002</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I13" sqref="I13"/>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775"/>
      <c r="E1" s="776"/>
      <c r="F1" s="775" t="s">
        <v>1045</v>
      </c>
      <c r="G1" s="776"/>
      <c r="H1" s="7"/>
      <c r="I1" s="7"/>
    </row>
    <row r="2" spans="4:7" ht="12.75">
      <c r="D2" s="776"/>
      <c r="E2" s="776"/>
      <c r="F2" s="776"/>
      <c r="G2" s="776"/>
    </row>
    <row r="3" spans="2:10" ht="33" customHeight="1">
      <c r="B3" s="795" t="s">
        <v>989</v>
      </c>
      <c r="C3" s="796"/>
      <c r="D3" s="796"/>
      <c r="E3" s="796"/>
      <c r="F3" s="796"/>
      <c r="G3" s="796"/>
      <c r="H3" s="585"/>
      <c r="I3" s="585"/>
      <c r="J3" s="585"/>
    </row>
    <row r="4" ht="18.75" customHeight="1">
      <c r="C4" s="263"/>
    </row>
    <row r="5" spans="2:3" ht="17.25">
      <c r="B5" s="287">
        <v>13557000000</v>
      </c>
      <c r="C5" s="263"/>
    </row>
    <row r="6" spans="2:3" ht="12.75" customHeight="1">
      <c r="B6" s="286" t="s">
        <v>497</v>
      </c>
      <c r="C6" s="263"/>
    </row>
    <row r="7" ht="13.5" thickBot="1"/>
    <row r="8" spans="2:7" ht="12.75">
      <c r="B8" s="789" t="s">
        <v>2</v>
      </c>
      <c r="C8" s="792" t="s">
        <v>494</v>
      </c>
      <c r="D8" s="792" t="s">
        <v>3</v>
      </c>
      <c r="E8" s="264" t="s">
        <v>4</v>
      </c>
      <c r="F8" s="265"/>
      <c r="G8" s="797" t="s">
        <v>81</v>
      </c>
    </row>
    <row r="9" spans="2:7" ht="12.75">
      <c r="B9" s="790"/>
      <c r="C9" s="793"/>
      <c r="D9" s="793"/>
      <c r="E9" s="800" t="s">
        <v>81</v>
      </c>
      <c r="F9" s="800" t="s">
        <v>489</v>
      </c>
      <c r="G9" s="798"/>
    </row>
    <row r="10" spans="2:7" ht="13.5" thickBot="1">
      <c r="B10" s="791"/>
      <c r="C10" s="794"/>
      <c r="D10" s="794"/>
      <c r="E10" s="801"/>
      <c r="F10" s="801"/>
      <c r="G10" s="799"/>
    </row>
    <row r="11" spans="2:7" ht="13.5" thickBot="1">
      <c r="B11" s="802" t="s">
        <v>654</v>
      </c>
      <c r="C11" s="803"/>
      <c r="D11" s="803"/>
      <c r="E11" s="803"/>
      <c r="F11" s="803"/>
      <c r="G11" s="804"/>
    </row>
    <row r="12" spans="2:7" ht="18" customHeight="1" thickBot="1">
      <c r="B12" s="267">
        <v>200000</v>
      </c>
      <c r="C12" s="504" t="s">
        <v>7</v>
      </c>
      <c r="D12" s="509">
        <f>SUM(D14-E16-D15)</f>
        <v>-39200</v>
      </c>
      <c r="E12" s="254">
        <f>SUM(E15+E13)</f>
        <v>39200</v>
      </c>
      <c r="F12" s="254">
        <f>SUM(F15+F13)</f>
        <v>39200</v>
      </c>
      <c r="G12" s="277">
        <f>SUM(D12:E12)</f>
        <v>0</v>
      </c>
    </row>
    <row r="13" spans="2:7" ht="18.75" customHeight="1">
      <c r="B13" s="266">
        <v>208000</v>
      </c>
      <c r="C13" s="511" t="s">
        <v>8</v>
      </c>
      <c r="D13" s="289">
        <f>SUM(D14-E16-D15)</f>
        <v>-39200</v>
      </c>
      <c r="E13" s="487">
        <f>SUM(E16+E14)</f>
        <v>39200</v>
      </c>
      <c r="F13" s="487">
        <f>SUM(F16+F14)</f>
        <v>39200</v>
      </c>
      <c r="G13" s="488">
        <f>SUM(D13:E13)</f>
        <v>0</v>
      </c>
    </row>
    <row r="14" spans="2:7" ht="12.75">
      <c r="B14" s="510">
        <v>208100</v>
      </c>
      <c r="C14" s="512" t="s">
        <v>9</v>
      </c>
      <c r="D14" s="477"/>
      <c r="E14" s="138"/>
      <c r="F14" s="138"/>
      <c r="G14" s="507">
        <f>SUM(D14:E14)</f>
        <v>0</v>
      </c>
    </row>
    <row r="15" spans="2:7" ht="12.75">
      <c r="B15" s="510">
        <v>208200</v>
      </c>
      <c r="C15" s="513" t="s">
        <v>10</v>
      </c>
      <c r="D15" s="477"/>
      <c r="E15" s="138">
        <v>0</v>
      </c>
      <c r="F15" s="138">
        <v>0</v>
      </c>
      <c r="G15" s="507">
        <f>SUM(D15:E15)</f>
        <v>0</v>
      </c>
    </row>
    <row r="16" spans="2:7" ht="26.25">
      <c r="B16" s="510">
        <v>208400</v>
      </c>
      <c r="C16" s="512" t="s">
        <v>490</v>
      </c>
      <c r="D16" s="609">
        <v>-39200</v>
      </c>
      <c r="E16" s="610">
        <v>39200</v>
      </c>
      <c r="F16" s="611">
        <v>39200</v>
      </c>
      <c r="G16" s="271">
        <v>0</v>
      </c>
    </row>
    <row r="17" spans="2:7" ht="12.75">
      <c r="B17" s="516">
        <v>300000</v>
      </c>
      <c r="C17" s="517" t="s">
        <v>659</v>
      </c>
      <c r="D17" s="489"/>
      <c r="E17" s="484">
        <f>E18</f>
        <v>0</v>
      </c>
      <c r="F17" s="485">
        <f>F18</f>
        <v>0</v>
      </c>
      <c r="G17" s="486">
        <f>E17</f>
        <v>0</v>
      </c>
    </row>
    <row r="18" spans="2:7" ht="13.5" thickBot="1">
      <c r="B18" s="269">
        <v>301100</v>
      </c>
      <c r="C18" s="508" t="s">
        <v>653</v>
      </c>
      <c r="D18" s="489"/>
      <c r="E18" s="484"/>
      <c r="F18" s="485"/>
      <c r="G18" s="486">
        <f>E18</f>
        <v>0</v>
      </c>
    </row>
    <row r="19" spans="2:7" ht="27" thickBot="1">
      <c r="B19" s="273"/>
      <c r="C19" s="273" t="s">
        <v>12</v>
      </c>
      <c r="D19" s="499">
        <f>SUM(D13)</f>
        <v>-39200</v>
      </c>
      <c r="E19" s="115">
        <f>SUM(E12+E17)</f>
        <v>39200</v>
      </c>
      <c r="F19" s="115">
        <f>SUM(F12+F17)</f>
        <v>39200</v>
      </c>
      <c r="G19" s="275">
        <f>SUM(D19:E19)</f>
        <v>0</v>
      </c>
    </row>
    <row r="20" spans="2:7" ht="13.5" thickBot="1">
      <c r="B20" s="805" t="s">
        <v>655</v>
      </c>
      <c r="C20" s="806"/>
      <c r="D20" s="806"/>
      <c r="E20" s="806"/>
      <c r="F20" s="806"/>
      <c r="G20" s="807"/>
    </row>
    <row r="21" spans="2:7" ht="12.75">
      <c r="B21" s="490">
        <v>400000</v>
      </c>
      <c r="C21" s="491" t="s">
        <v>656</v>
      </c>
      <c r="D21" s="489">
        <v>0</v>
      </c>
      <c r="E21" s="487">
        <f aca="true" t="shared" si="0" ref="E21:G22">E22</f>
        <v>0</v>
      </c>
      <c r="F21" s="487">
        <f t="shared" si="0"/>
        <v>0</v>
      </c>
      <c r="G21" s="486">
        <f t="shared" si="0"/>
        <v>0</v>
      </c>
    </row>
    <row r="22" spans="2:7" ht="12.75">
      <c r="B22" s="495">
        <v>401000</v>
      </c>
      <c r="C22" s="491" t="s">
        <v>657</v>
      </c>
      <c r="D22" s="506">
        <v>0</v>
      </c>
      <c r="E22" s="138">
        <f t="shared" si="0"/>
        <v>0</v>
      </c>
      <c r="F22" s="138">
        <f t="shared" si="0"/>
        <v>0</v>
      </c>
      <c r="G22" s="271">
        <f t="shared" si="0"/>
        <v>0</v>
      </c>
    </row>
    <row r="23" spans="2:7" ht="13.5" thickBot="1">
      <c r="B23" s="497">
        <v>401201</v>
      </c>
      <c r="C23" s="498" t="s">
        <v>658</v>
      </c>
      <c r="D23" s="505">
        <v>0</v>
      </c>
      <c r="E23" s="117">
        <f>E18</f>
        <v>0</v>
      </c>
      <c r="F23" s="117">
        <f>F18</f>
        <v>0</v>
      </c>
      <c r="G23" s="120">
        <f>G18</f>
        <v>0</v>
      </c>
    </row>
    <row r="24" spans="2:7" ht="13.5" thickBot="1">
      <c r="B24" s="500">
        <v>600000</v>
      </c>
      <c r="C24" s="514" t="s">
        <v>11</v>
      </c>
      <c r="D24" s="501">
        <f>SUM(D13)</f>
        <v>-39200</v>
      </c>
      <c r="E24" s="502">
        <f>SUM(E13)</f>
        <v>39200</v>
      </c>
      <c r="F24" s="502">
        <f>SUM(F13)</f>
        <v>39200</v>
      </c>
      <c r="G24" s="503">
        <f>SUM(D24:E24)</f>
        <v>0</v>
      </c>
    </row>
    <row r="25" spans="2:7" ht="12.75">
      <c r="B25" s="490">
        <v>602000</v>
      </c>
      <c r="C25" s="518" t="s">
        <v>491</v>
      </c>
      <c r="D25" s="272">
        <f>SUM(D13)</f>
        <v>-39200</v>
      </c>
      <c r="E25" s="265">
        <f>SUM(E12)</f>
        <v>39200</v>
      </c>
      <c r="F25" s="265">
        <f>SUM(F12)</f>
        <v>39200</v>
      </c>
      <c r="G25" s="268">
        <f>SUM(D25:E25)</f>
        <v>0</v>
      </c>
    </row>
    <row r="26" spans="2:7" ht="12.75">
      <c r="B26" s="496">
        <v>602100</v>
      </c>
      <c r="C26" s="512" t="s">
        <v>9</v>
      </c>
      <c r="D26" s="270">
        <f>SUM(D14)</f>
        <v>0</v>
      </c>
      <c r="E26" s="270">
        <f>SUM(E14)</f>
        <v>0</v>
      </c>
      <c r="F26" s="270">
        <f>SUM(F14)</f>
        <v>0</v>
      </c>
      <c r="G26" s="507">
        <f>SUM(D26:E26)</f>
        <v>0</v>
      </c>
    </row>
    <row r="27" spans="2:7" ht="12.75">
      <c r="B27" s="496">
        <v>602200</v>
      </c>
      <c r="C27" s="512" t="s">
        <v>10</v>
      </c>
      <c r="D27" s="270">
        <f>SUM(D15)</f>
        <v>0</v>
      </c>
      <c r="E27" s="138">
        <v>0</v>
      </c>
      <c r="F27" s="138">
        <v>0</v>
      </c>
      <c r="G27" s="488">
        <f>SUM(D27:E27)</f>
        <v>0</v>
      </c>
    </row>
    <row r="28" spans="2:7" ht="27" thickBot="1">
      <c r="B28" s="269">
        <v>602400</v>
      </c>
      <c r="C28" s="492" t="s">
        <v>492</v>
      </c>
      <c r="D28" s="612">
        <f>SUM(D16)</f>
        <v>-39200</v>
      </c>
      <c r="E28" s="613">
        <f>SUM(E16)</f>
        <v>39200</v>
      </c>
      <c r="F28" s="613">
        <f>SUM(F16)</f>
        <v>39200</v>
      </c>
      <c r="G28" s="271">
        <v>0</v>
      </c>
    </row>
    <row r="29" spans="2:7" ht="27" thickBot="1">
      <c r="B29" s="273"/>
      <c r="C29" s="493" t="s">
        <v>493</v>
      </c>
      <c r="D29" s="274">
        <f>SUM(D13)</f>
        <v>-39200</v>
      </c>
      <c r="E29" s="265">
        <f>E21+E24</f>
        <v>39200</v>
      </c>
      <c r="F29" s="265">
        <f>F21+F24</f>
        <v>39200</v>
      </c>
      <c r="G29" s="515">
        <f>G21+G24</f>
        <v>0</v>
      </c>
    </row>
    <row r="30" spans="2:7" ht="13.5" thickBot="1">
      <c r="B30" s="273"/>
      <c r="C30" s="494"/>
      <c r="D30" s="276"/>
      <c r="E30" s="254"/>
      <c r="F30" s="254"/>
      <c r="G30" s="277"/>
    </row>
    <row r="31" spans="3:5" ht="12.75">
      <c r="C31" t="s">
        <v>1001</v>
      </c>
      <c r="E31" t="s">
        <v>1002</v>
      </c>
    </row>
    <row r="32" ht="12.75" hidden="1"/>
    <row r="33" spans="2:15" ht="12.75">
      <c r="B33" s="788"/>
      <c r="C33" s="788"/>
      <c r="D33" s="788"/>
      <c r="E33" s="788"/>
      <c r="F33" s="788"/>
      <c r="G33" s="788"/>
      <c r="H33" s="788"/>
      <c r="I33" s="788"/>
      <c r="J33" s="788"/>
      <c r="K33" s="788"/>
      <c r="L33" s="788"/>
      <c r="M33" s="788"/>
      <c r="N33" s="788"/>
      <c r="O33" s="788"/>
    </row>
    <row r="34" spans="2:15" ht="12.75">
      <c r="B34" s="788"/>
      <c r="C34" s="788"/>
      <c r="D34" s="788"/>
      <c r="E34" s="788"/>
      <c r="F34" s="788"/>
      <c r="G34" s="788"/>
      <c r="H34" s="788"/>
      <c r="I34" s="788"/>
      <c r="J34" s="788"/>
      <c r="K34" s="788"/>
      <c r="L34" s="788"/>
      <c r="M34" s="788"/>
      <c r="N34" s="788"/>
      <c r="O34" s="788"/>
    </row>
  </sheetData>
  <sheetProtection/>
  <mergeCells count="12">
    <mergeCell ref="D1:E2"/>
    <mergeCell ref="F1:G2"/>
    <mergeCell ref="B33:O34"/>
    <mergeCell ref="B8:B10"/>
    <mergeCell ref="C8:C10"/>
    <mergeCell ref="D8:D10"/>
    <mergeCell ref="B3:G3"/>
    <mergeCell ref="G8:G10"/>
    <mergeCell ref="E9:E10"/>
    <mergeCell ref="F9:F10"/>
    <mergeCell ref="B11:G11"/>
    <mergeCell ref="B20:G2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18"/>
  <sheetViews>
    <sheetView view="pageBreakPreview" zoomScale="65" zoomScaleSheetLayoutView="65" zoomScalePageLayoutView="0" workbookViewId="0" topLeftCell="C1">
      <selection activeCell="F67" sqref="F67"/>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7.5"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5.16015625" style="6" customWidth="1"/>
    <col min="13" max="13" width="15.83203125" style="6" customWidth="1"/>
    <col min="14" max="14" width="11.83203125" style="6" customWidth="1"/>
    <col min="15" max="15" width="10.66015625" style="6" customWidth="1"/>
    <col min="16" max="16" width="11.5" style="6" customWidth="1"/>
    <col min="17" max="17" width="14.5" style="6" customWidth="1"/>
    <col min="18" max="18" width="12.83203125" style="6" hidden="1" customWidth="1"/>
    <col min="19" max="19" width="16.83203125" style="6" customWidth="1"/>
    <col min="20" max="20" width="13.66015625" style="8" customWidth="1"/>
    <col min="21" max="21" width="14.83203125" style="8" bestFit="1" customWidth="1"/>
    <col min="22" max="16384" width="9.16015625" style="8" customWidth="1"/>
  </cols>
  <sheetData>
    <row r="1" spans="7:19" ht="72.75" customHeight="1">
      <c r="G1" s="36"/>
      <c r="H1" s="36"/>
      <c r="I1" s="36"/>
      <c r="J1" s="36"/>
      <c r="K1" s="36"/>
      <c r="L1" s="36"/>
      <c r="M1" s="36"/>
      <c r="N1" s="36"/>
      <c r="O1" s="833" t="s">
        <v>1046</v>
      </c>
      <c r="P1" s="833"/>
      <c r="Q1" s="833"/>
      <c r="R1" s="833"/>
      <c r="S1" s="833"/>
    </row>
    <row r="2" spans="3:19" ht="39.75" customHeight="1">
      <c r="C2" s="834" t="s">
        <v>983</v>
      </c>
      <c r="D2" s="834"/>
      <c r="E2" s="834"/>
      <c r="F2" s="834"/>
      <c r="G2" s="834"/>
      <c r="H2" s="834"/>
      <c r="I2" s="834"/>
      <c r="J2" s="834"/>
      <c r="K2" s="834"/>
      <c r="L2" s="834"/>
      <c r="M2" s="834"/>
      <c r="N2" s="834"/>
      <c r="O2" s="834"/>
      <c r="P2" s="834"/>
      <c r="Q2" s="834"/>
      <c r="R2" s="834"/>
      <c r="S2" s="834"/>
    </row>
    <row r="3" spans="3:19" ht="18" customHeight="1">
      <c r="C3" s="827">
        <v>13557000000</v>
      </c>
      <c r="D3" s="828"/>
      <c r="E3" s="828"/>
      <c r="F3" s="281"/>
      <c r="G3" s="281"/>
      <c r="H3" s="281"/>
      <c r="I3" s="281"/>
      <c r="J3" s="281"/>
      <c r="K3" s="281"/>
      <c r="L3" s="281"/>
      <c r="M3" s="281"/>
      <c r="N3" s="281"/>
      <c r="O3" s="281"/>
      <c r="P3" s="281"/>
      <c r="Q3" s="281"/>
      <c r="R3" s="281"/>
      <c r="S3" s="281"/>
    </row>
    <row r="4" spans="3:19" ht="15" customHeight="1">
      <c r="C4" s="829" t="s">
        <v>497</v>
      </c>
      <c r="D4" s="830"/>
      <c r="E4" s="830"/>
      <c r="F4" s="281"/>
      <c r="G4" s="281"/>
      <c r="H4" s="281"/>
      <c r="I4" s="281"/>
      <c r="J4" s="281"/>
      <c r="K4" s="281"/>
      <c r="L4" s="281"/>
      <c r="M4" s="281"/>
      <c r="N4" s="281"/>
      <c r="O4" s="281"/>
      <c r="P4" s="281"/>
      <c r="Q4" s="281"/>
      <c r="R4" s="281"/>
      <c r="S4" s="281"/>
    </row>
    <row r="5" spans="1:19" ht="9.75" customHeight="1" thickBot="1">
      <c r="A5" s="9"/>
      <c r="B5" s="9"/>
      <c r="C5" s="9"/>
      <c r="D5" s="10"/>
      <c r="E5" s="10"/>
      <c r="F5" s="10"/>
      <c r="G5" s="10"/>
      <c r="H5" s="10"/>
      <c r="I5" s="37"/>
      <c r="J5" s="10"/>
      <c r="K5" s="10"/>
      <c r="L5" s="38"/>
      <c r="M5" s="38"/>
      <c r="N5" s="39"/>
      <c r="O5" s="39"/>
      <c r="P5" s="39"/>
      <c r="Q5" s="39"/>
      <c r="R5" s="39"/>
      <c r="S5" s="396" t="s">
        <v>76</v>
      </c>
    </row>
    <row r="6" spans="1:19" ht="15" customHeight="1" thickBot="1">
      <c r="A6" s="808" t="s">
        <v>77</v>
      </c>
      <c r="B6" s="812"/>
      <c r="C6" s="811" t="s">
        <v>354</v>
      </c>
      <c r="D6" s="813" t="s">
        <v>353</v>
      </c>
      <c r="E6" s="813" t="s">
        <v>355</v>
      </c>
      <c r="F6" s="839" t="s">
        <v>365</v>
      </c>
      <c r="G6" s="818" t="s">
        <v>3</v>
      </c>
      <c r="H6" s="819"/>
      <c r="I6" s="819"/>
      <c r="J6" s="819"/>
      <c r="K6" s="819"/>
      <c r="L6" s="818" t="s">
        <v>4</v>
      </c>
      <c r="M6" s="819"/>
      <c r="N6" s="819"/>
      <c r="O6" s="819"/>
      <c r="P6" s="819"/>
      <c r="Q6" s="819"/>
      <c r="R6" s="835"/>
      <c r="S6" s="836" t="s">
        <v>81</v>
      </c>
    </row>
    <row r="7" spans="1:19" ht="16.5" customHeight="1">
      <c r="A7" s="809"/>
      <c r="B7" s="812"/>
      <c r="C7" s="812"/>
      <c r="D7" s="814"/>
      <c r="E7" s="814"/>
      <c r="F7" s="838"/>
      <c r="G7" s="816" t="s">
        <v>5</v>
      </c>
      <c r="H7" s="820" t="s">
        <v>82</v>
      </c>
      <c r="I7" s="821" t="s">
        <v>83</v>
      </c>
      <c r="J7" s="821"/>
      <c r="K7" s="823" t="s">
        <v>84</v>
      </c>
      <c r="L7" s="816" t="s">
        <v>5</v>
      </c>
      <c r="M7" s="824" t="s">
        <v>361</v>
      </c>
      <c r="N7" s="822" t="s">
        <v>82</v>
      </c>
      <c r="O7" s="821" t="s">
        <v>83</v>
      </c>
      <c r="P7" s="821"/>
      <c r="Q7" s="822" t="s">
        <v>84</v>
      </c>
      <c r="R7" s="374" t="s">
        <v>83</v>
      </c>
      <c r="S7" s="837"/>
    </row>
    <row r="8" spans="1:19" ht="20.25" customHeight="1">
      <c r="A8" s="809"/>
      <c r="B8" s="812"/>
      <c r="C8" s="812"/>
      <c r="D8" s="814"/>
      <c r="E8" s="814"/>
      <c r="F8" s="838"/>
      <c r="G8" s="817"/>
      <c r="H8" s="820"/>
      <c r="I8" s="821" t="s">
        <v>85</v>
      </c>
      <c r="J8" s="821" t="s">
        <v>86</v>
      </c>
      <c r="K8" s="823"/>
      <c r="L8" s="817"/>
      <c r="M8" s="825"/>
      <c r="N8" s="822"/>
      <c r="O8" s="821" t="s">
        <v>85</v>
      </c>
      <c r="P8" s="821" t="s">
        <v>86</v>
      </c>
      <c r="Q8" s="822"/>
      <c r="R8" s="838" t="s">
        <v>87</v>
      </c>
      <c r="S8" s="837"/>
    </row>
    <row r="9" spans="1:19" ht="24.75" customHeight="1">
      <c r="A9" s="810"/>
      <c r="B9" s="812"/>
      <c r="C9" s="812"/>
      <c r="D9" s="815"/>
      <c r="E9" s="815"/>
      <c r="F9" s="838"/>
      <c r="G9" s="817"/>
      <c r="H9" s="820"/>
      <c r="I9" s="821"/>
      <c r="J9" s="821"/>
      <c r="K9" s="823"/>
      <c r="L9" s="817"/>
      <c r="M9" s="826"/>
      <c r="N9" s="822"/>
      <c r="O9" s="821"/>
      <c r="P9" s="821"/>
      <c r="Q9" s="822"/>
      <c r="R9" s="838"/>
      <c r="S9" s="837"/>
    </row>
    <row r="10" spans="1:19" ht="15.75" customHeight="1" thickBot="1">
      <c r="A10" s="102">
        <v>1</v>
      </c>
      <c r="B10" s="16"/>
      <c r="C10" s="151">
        <v>1</v>
      </c>
      <c r="D10" s="151">
        <v>2</v>
      </c>
      <c r="E10" s="151">
        <v>3</v>
      </c>
      <c r="F10" s="349">
        <v>4</v>
      </c>
      <c r="G10" s="367">
        <v>5</v>
      </c>
      <c r="H10" s="359">
        <v>6</v>
      </c>
      <c r="I10" s="151">
        <v>7</v>
      </c>
      <c r="J10" s="151">
        <v>8</v>
      </c>
      <c r="K10" s="349">
        <v>9</v>
      </c>
      <c r="L10" s="367">
        <v>10</v>
      </c>
      <c r="M10" s="359">
        <v>11</v>
      </c>
      <c r="N10" s="151">
        <v>12</v>
      </c>
      <c r="O10" s="151">
        <v>13</v>
      </c>
      <c r="P10" s="151">
        <v>14</v>
      </c>
      <c r="Q10" s="151">
        <v>15</v>
      </c>
      <c r="R10" s="349">
        <v>15</v>
      </c>
      <c r="S10" s="367" t="s">
        <v>88</v>
      </c>
    </row>
    <row r="11" spans="2:21" s="42" customFormat="1" ht="16.5" thickBot="1">
      <c r="B11" s="150"/>
      <c r="C11" s="147" t="s">
        <v>89</v>
      </c>
      <c r="D11" s="148" t="s">
        <v>15</v>
      </c>
      <c r="E11" s="152"/>
      <c r="F11" s="375" t="s">
        <v>385</v>
      </c>
      <c r="G11" s="368">
        <f aca="true" t="shared" si="0" ref="G11:Q11">G12+G13+G14+G21+G46+G52+G66</f>
        <v>14600</v>
      </c>
      <c r="H11" s="368">
        <f t="shared" si="0"/>
        <v>14600</v>
      </c>
      <c r="I11" s="368">
        <f t="shared" si="0"/>
        <v>0</v>
      </c>
      <c r="J11" s="368">
        <f t="shared" si="0"/>
        <v>0</v>
      </c>
      <c r="K11" s="368">
        <f t="shared" si="0"/>
        <v>0</v>
      </c>
      <c r="L11" s="616">
        <f t="shared" si="0"/>
        <v>39200</v>
      </c>
      <c r="M11" s="616">
        <f t="shared" si="0"/>
        <v>39200</v>
      </c>
      <c r="N11" s="368">
        <f t="shared" si="0"/>
        <v>0</v>
      </c>
      <c r="O11" s="368">
        <f t="shared" si="0"/>
        <v>0</v>
      </c>
      <c r="P11" s="368">
        <f t="shared" si="0"/>
        <v>0</v>
      </c>
      <c r="Q11" s="616">
        <f t="shared" si="0"/>
        <v>39200</v>
      </c>
      <c r="R11" s="368">
        <f>R12+R13+R14+R21+R49+R54+R57+R59+R63+R64+R65+R67+R68+R69+R62</f>
        <v>0</v>
      </c>
      <c r="S11" s="616">
        <f>S12+S13+S14+S21+S49+S54+S57+S59+S63+S64+S65+S67+S68+S69+S62</f>
        <v>53800</v>
      </c>
      <c r="T11" s="45"/>
      <c r="U11" s="45"/>
    </row>
    <row r="12" spans="2:21" s="46" customFormat="1" ht="32.25" customHeight="1" hidden="1">
      <c r="B12" s="21"/>
      <c r="C12" s="144" t="s">
        <v>280</v>
      </c>
      <c r="D12" s="144" t="s">
        <v>281</v>
      </c>
      <c r="E12" s="144" t="s">
        <v>92</v>
      </c>
      <c r="F12" s="376" t="s">
        <v>282</v>
      </c>
      <c r="G12" s="373">
        <f aca="true" t="shared" si="1" ref="G12:G56">H12+K12</f>
        <v>0</v>
      </c>
      <c r="H12" s="363"/>
      <c r="I12" s="140"/>
      <c r="J12" s="346"/>
      <c r="K12" s="347"/>
      <c r="L12" s="369">
        <f aca="true" t="shared" si="2" ref="L12:L99">N12+Q12</f>
        <v>0</v>
      </c>
      <c r="M12" s="361">
        <f>Q12</f>
        <v>0</v>
      </c>
      <c r="N12" s="294"/>
      <c r="O12" s="294"/>
      <c r="P12" s="294"/>
      <c r="Q12" s="294"/>
      <c r="R12" s="347"/>
      <c r="S12" s="369">
        <f aca="true" t="shared" si="3" ref="S12:S99">G12+L12</f>
        <v>0</v>
      </c>
      <c r="T12" s="48"/>
      <c r="U12" s="48"/>
    </row>
    <row r="13" spans="2:21" s="46" customFormat="1" ht="15" hidden="1">
      <c r="B13" s="21"/>
      <c r="C13" s="144" t="s">
        <v>534</v>
      </c>
      <c r="D13" s="144" t="s">
        <v>184</v>
      </c>
      <c r="E13" s="144" t="s">
        <v>42</v>
      </c>
      <c r="F13" s="376" t="s">
        <v>544</v>
      </c>
      <c r="G13" s="394">
        <f t="shared" si="1"/>
        <v>0</v>
      </c>
      <c r="H13" s="363"/>
      <c r="I13" s="140"/>
      <c r="J13" s="47"/>
      <c r="K13" s="350"/>
      <c r="L13" s="370">
        <f t="shared" si="2"/>
        <v>0</v>
      </c>
      <c r="M13" s="362">
        <f>M14+M15+M16+M17+M18+M19</f>
        <v>0</v>
      </c>
      <c r="N13" s="44"/>
      <c r="O13" s="44"/>
      <c r="P13" s="44"/>
      <c r="Q13" s="44"/>
      <c r="R13" s="350"/>
      <c r="S13" s="370">
        <f t="shared" si="3"/>
        <v>0</v>
      </c>
      <c r="T13" s="48"/>
      <c r="U13" s="48"/>
    </row>
    <row r="14" spans="2:21" s="46" customFormat="1" ht="15" hidden="1">
      <c r="B14" s="21"/>
      <c r="C14" s="28" t="s">
        <v>526</v>
      </c>
      <c r="D14" s="28" t="s">
        <v>319</v>
      </c>
      <c r="E14" s="28"/>
      <c r="F14" s="377" t="s">
        <v>545</v>
      </c>
      <c r="G14" s="370">
        <f>G15+G16+G17+G18+G19+G20</f>
        <v>0</v>
      </c>
      <c r="H14" s="362">
        <f aca="true" t="shared" si="4" ref="H14:R14">H15+H16+H17+H18+H19+H20</f>
        <v>0</v>
      </c>
      <c r="I14" s="44">
        <f t="shared" si="4"/>
        <v>0</v>
      </c>
      <c r="J14" s="44">
        <f t="shared" si="4"/>
        <v>0</v>
      </c>
      <c r="K14" s="350">
        <f t="shared" si="4"/>
        <v>0</v>
      </c>
      <c r="L14" s="370">
        <f t="shared" si="2"/>
        <v>0</v>
      </c>
      <c r="M14" s="362">
        <f t="shared" si="4"/>
        <v>0</v>
      </c>
      <c r="N14" s="44">
        <f t="shared" si="4"/>
        <v>0</v>
      </c>
      <c r="O14" s="44">
        <f t="shared" si="4"/>
        <v>0</v>
      </c>
      <c r="P14" s="44">
        <f t="shared" si="4"/>
        <v>0</v>
      </c>
      <c r="Q14" s="44">
        <f t="shared" si="4"/>
        <v>0</v>
      </c>
      <c r="R14" s="350">
        <f t="shared" si="4"/>
        <v>0</v>
      </c>
      <c r="S14" s="370">
        <f t="shared" si="3"/>
        <v>0</v>
      </c>
      <c r="T14" s="48"/>
      <c r="U14" s="48"/>
    </row>
    <row r="15" spans="2:21" s="42" customFormat="1" ht="15" hidden="1">
      <c r="B15" s="21"/>
      <c r="C15" s="21" t="s">
        <v>498</v>
      </c>
      <c r="D15" s="21" t="s">
        <v>20</v>
      </c>
      <c r="E15" s="21" t="s">
        <v>21</v>
      </c>
      <c r="F15" s="378" t="s">
        <v>22</v>
      </c>
      <c r="G15" s="370">
        <f t="shared" si="1"/>
        <v>0</v>
      </c>
      <c r="H15" s="361"/>
      <c r="I15" s="47"/>
      <c r="J15" s="47"/>
      <c r="K15" s="350"/>
      <c r="L15" s="370">
        <f t="shared" si="2"/>
        <v>0</v>
      </c>
      <c r="M15" s="361">
        <f aca="true" t="shared" si="5" ref="M15:M20">Q15</f>
        <v>0</v>
      </c>
      <c r="N15" s="47"/>
      <c r="O15" s="44"/>
      <c r="P15" s="44"/>
      <c r="Q15" s="47"/>
      <c r="R15" s="352"/>
      <c r="S15" s="370">
        <f t="shared" si="3"/>
        <v>0</v>
      </c>
      <c r="T15" s="45"/>
      <c r="U15" s="45"/>
    </row>
    <row r="16" spans="2:21" s="42" customFormat="1" ht="15" hidden="1">
      <c r="B16" s="21"/>
      <c r="C16" s="21" t="s">
        <v>499</v>
      </c>
      <c r="D16" s="21" t="s">
        <v>257</v>
      </c>
      <c r="E16" s="21" t="s">
        <v>99</v>
      </c>
      <c r="F16" s="378" t="s">
        <v>258</v>
      </c>
      <c r="G16" s="370">
        <f t="shared" si="1"/>
        <v>0</v>
      </c>
      <c r="H16" s="361"/>
      <c r="I16" s="47"/>
      <c r="J16" s="47"/>
      <c r="K16" s="350"/>
      <c r="L16" s="370">
        <f t="shared" si="2"/>
        <v>0</v>
      </c>
      <c r="M16" s="361">
        <f t="shared" si="5"/>
        <v>0</v>
      </c>
      <c r="N16" s="44"/>
      <c r="O16" s="44"/>
      <c r="P16" s="44"/>
      <c r="Q16" s="44"/>
      <c r="R16" s="350"/>
      <c r="S16" s="370">
        <f t="shared" si="3"/>
        <v>0</v>
      </c>
      <c r="T16" s="45"/>
      <c r="U16" s="45"/>
    </row>
    <row r="17" spans="2:21" s="42" customFormat="1" ht="40.5" customHeight="1" hidden="1">
      <c r="B17" s="27"/>
      <c r="C17" s="27" t="s">
        <v>500</v>
      </c>
      <c r="D17" s="27" t="s">
        <v>259</v>
      </c>
      <c r="E17" s="27" t="s">
        <v>101</v>
      </c>
      <c r="F17" s="378" t="s">
        <v>330</v>
      </c>
      <c r="G17" s="370">
        <f t="shared" si="1"/>
        <v>0</v>
      </c>
      <c r="H17" s="361"/>
      <c r="I17" s="47"/>
      <c r="J17" s="47"/>
      <c r="K17" s="350"/>
      <c r="L17" s="370">
        <f t="shared" si="2"/>
        <v>0</v>
      </c>
      <c r="M17" s="361">
        <f t="shared" si="5"/>
        <v>0</v>
      </c>
      <c r="N17" s="44"/>
      <c r="O17" s="44"/>
      <c r="P17" s="44"/>
      <c r="Q17" s="44"/>
      <c r="R17" s="350"/>
      <c r="S17" s="370">
        <f t="shared" si="3"/>
        <v>0</v>
      </c>
      <c r="T17" s="45"/>
      <c r="U17" s="45"/>
    </row>
    <row r="18" spans="2:21" s="42" customFormat="1" ht="18" customHeight="1" hidden="1">
      <c r="B18" s="21"/>
      <c r="C18" s="21" t="s">
        <v>501</v>
      </c>
      <c r="D18" s="21" t="s">
        <v>328</v>
      </c>
      <c r="E18" s="21" t="s">
        <v>97</v>
      </c>
      <c r="F18" s="378" t="s">
        <v>329</v>
      </c>
      <c r="G18" s="370">
        <f t="shared" si="1"/>
        <v>0</v>
      </c>
      <c r="H18" s="361"/>
      <c r="I18" s="44"/>
      <c r="J18" s="44"/>
      <c r="K18" s="350"/>
      <c r="L18" s="370">
        <f t="shared" si="2"/>
        <v>0</v>
      </c>
      <c r="M18" s="361">
        <f t="shared" si="5"/>
        <v>0</v>
      </c>
      <c r="N18" s="44"/>
      <c r="O18" s="44"/>
      <c r="P18" s="44"/>
      <c r="Q18" s="44"/>
      <c r="R18" s="350"/>
      <c r="S18" s="370">
        <f t="shared" si="3"/>
        <v>0</v>
      </c>
      <c r="T18" s="45"/>
      <c r="U18" s="45"/>
    </row>
    <row r="19" spans="2:21" s="42" customFormat="1" ht="16.5" customHeight="1" hidden="1">
      <c r="B19" s="21"/>
      <c r="C19" s="21" t="s">
        <v>502</v>
      </c>
      <c r="D19" s="21" t="s">
        <v>283</v>
      </c>
      <c r="E19" s="21" t="s">
        <v>24</v>
      </c>
      <c r="F19" s="379" t="s">
        <v>284</v>
      </c>
      <c r="G19" s="370">
        <f t="shared" si="1"/>
        <v>0</v>
      </c>
      <c r="H19" s="361"/>
      <c r="I19" s="44"/>
      <c r="J19" s="44"/>
      <c r="K19" s="350"/>
      <c r="L19" s="370">
        <f t="shared" si="2"/>
        <v>0</v>
      </c>
      <c r="M19" s="361">
        <f t="shared" si="5"/>
        <v>0</v>
      </c>
      <c r="N19" s="44"/>
      <c r="O19" s="44"/>
      <c r="P19" s="44"/>
      <c r="Q19" s="44"/>
      <c r="R19" s="350"/>
      <c r="S19" s="370">
        <f t="shared" si="3"/>
        <v>0</v>
      </c>
      <c r="T19" s="45"/>
      <c r="U19" s="45"/>
    </row>
    <row r="20" spans="2:21" s="42" customFormat="1" ht="21.75" customHeight="1" hidden="1">
      <c r="B20" s="27"/>
      <c r="C20" s="27" t="s">
        <v>503</v>
      </c>
      <c r="D20" s="27" t="s">
        <v>303</v>
      </c>
      <c r="E20" s="27" t="s">
        <v>24</v>
      </c>
      <c r="F20" s="378" t="s">
        <v>304</v>
      </c>
      <c r="G20" s="370">
        <f t="shared" si="1"/>
        <v>0</v>
      </c>
      <c r="H20" s="361"/>
      <c r="I20" s="47"/>
      <c r="J20" s="140"/>
      <c r="K20" s="351"/>
      <c r="L20" s="371">
        <f t="shared" si="2"/>
        <v>0</v>
      </c>
      <c r="M20" s="360">
        <f t="shared" si="5"/>
        <v>0</v>
      </c>
      <c r="N20" s="294"/>
      <c r="O20" s="294"/>
      <c r="P20" s="294"/>
      <c r="Q20" s="294"/>
      <c r="R20" s="347"/>
      <c r="S20" s="371">
        <f t="shared" si="3"/>
        <v>0</v>
      </c>
      <c r="T20" s="45"/>
      <c r="U20" s="45"/>
    </row>
    <row r="21" spans="2:21" s="42" customFormat="1" ht="15.75" customHeight="1" hidden="1">
      <c r="B21" s="27"/>
      <c r="C21" s="26" t="s">
        <v>527</v>
      </c>
      <c r="D21" s="26" t="s">
        <v>320</v>
      </c>
      <c r="E21" s="26"/>
      <c r="F21" s="377" t="s">
        <v>546</v>
      </c>
      <c r="G21" s="370">
        <f>G22+G23+G24+G25+G26+G27+G28+G29+G30+G31+G32</f>
        <v>0</v>
      </c>
      <c r="H21" s="362">
        <f aca="true" t="shared" si="6" ref="H21:R21">H22+H23+H24+H25+H26+H27+H28+H29+H30+H31+H32</f>
        <v>0</v>
      </c>
      <c r="I21" s="44">
        <f t="shared" si="6"/>
        <v>0</v>
      </c>
      <c r="J21" s="44">
        <f t="shared" si="6"/>
        <v>0</v>
      </c>
      <c r="K21" s="350">
        <f t="shared" si="6"/>
        <v>0</v>
      </c>
      <c r="L21" s="370">
        <f t="shared" si="2"/>
        <v>0</v>
      </c>
      <c r="M21" s="362">
        <f t="shared" si="6"/>
        <v>0</v>
      </c>
      <c r="N21" s="44">
        <f t="shared" si="6"/>
        <v>0</v>
      </c>
      <c r="O21" s="44">
        <f t="shared" si="6"/>
        <v>0</v>
      </c>
      <c r="P21" s="44">
        <f t="shared" si="6"/>
        <v>0</v>
      </c>
      <c r="Q21" s="44">
        <f t="shared" si="6"/>
        <v>0</v>
      </c>
      <c r="R21" s="350">
        <f t="shared" si="6"/>
        <v>0</v>
      </c>
      <c r="S21" s="370">
        <f t="shared" si="3"/>
        <v>0</v>
      </c>
      <c r="T21" s="45"/>
      <c r="U21" s="45"/>
    </row>
    <row r="22" spans="2:21" s="42" customFormat="1" ht="21.75" customHeight="1" hidden="1">
      <c r="B22" s="27"/>
      <c r="C22" s="27" t="s">
        <v>504</v>
      </c>
      <c r="D22" s="27" t="s">
        <v>368</v>
      </c>
      <c r="E22" s="27" t="s">
        <v>141</v>
      </c>
      <c r="F22" s="378" t="s">
        <v>147</v>
      </c>
      <c r="G22" s="370">
        <f t="shared" si="1"/>
        <v>0</v>
      </c>
      <c r="H22" s="361"/>
      <c r="I22" s="47"/>
      <c r="J22" s="47"/>
      <c r="K22" s="352"/>
      <c r="L22" s="370">
        <f t="shared" si="2"/>
        <v>0</v>
      </c>
      <c r="M22" s="361">
        <f aca="true" t="shared" si="7" ref="M22:M31">Q22</f>
        <v>0</v>
      </c>
      <c r="N22" s="44"/>
      <c r="O22" s="44"/>
      <c r="P22" s="44"/>
      <c r="Q22" s="44"/>
      <c r="R22" s="350"/>
      <c r="S22" s="370">
        <f t="shared" si="3"/>
        <v>0</v>
      </c>
      <c r="T22" s="45"/>
      <c r="U22" s="45"/>
    </row>
    <row r="23" spans="2:21" s="42" customFormat="1" ht="30.75" customHeight="1" hidden="1">
      <c r="B23" s="27"/>
      <c r="C23" s="27" t="s">
        <v>505</v>
      </c>
      <c r="D23" s="27" t="s">
        <v>363</v>
      </c>
      <c r="E23" s="27" t="s">
        <v>141</v>
      </c>
      <c r="F23" s="378" t="s">
        <v>149</v>
      </c>
      <c r="G23" s="370">
        <f t="shared" si="1"/>
        <v>0</v>
      </c>
      <c r="H23" s="361"/>
      <c r="I23" s="47"/>
      <c r="J23" s="47"/>
      <c r="K23" s="352"/>
      <c r="L23" s="370">
        <f t="shared" si="2"/>
        <v>0</v>
      </c>
      <c r="M23" s="361">
        <f t="shared" si="7"/>
        <v>0</v>
      </c>
      <c r="N23" s="44"/>
      <c r="O23" s="44"/>
      <c r="P23" s="44"/>
      <c r="Q23" s="44"/>
      <c r="R23" s="350"/>
      <c r="S23" s="370">
        <f t="shared" si="3"/>
        <v>0</v>
      </c>
      <c r="T23" s="45"/>
      <c r="U23" s="45"/>
    </row>
    <row r="24" spans="2:21" s="42" customFormat="1" ht="15" hidden="1">
      <c r="B24" s="27"/>
      <c r="C24" s="27"/>
      <c r="D24" s="27"/>
      <c r="E24" s="27"/>
      <c r="F24" s="380"/>
      <c r="G24" s="370">
        <f t="shared" si="1"/>
        <v>0</v>
      </c>
      <c r="H24" s="361"/>
      <c r="I24" s="47"/>
      <c r="J24" s="47"/>
      <c r="K24" s="350"/>
      <c r="L24" s="370">
        <f t="shared" si="2"/>
        <v>0</v>
      </c>
      <c r="M24" s="361">
        <f t="shared" si="7"/>
        <v>0</v>
      </c>
      <c r="N24" s="44"/>
      <c r="O24" s="44"/>
      <c r="P24" s="44"/>
      <c r="Q24" s="44"/>
      <c r="R24" s="350"/>
      <c r="S24" s="370">
        <f t="shared" si="3"/>
        <v>0</v>
      </c>
      <c r="T24" s="45"/>
      <c r="U24" s="45"/>
    </row>
    <row r="25" spans="2:21" s="42" customFormat="1" ht="30.75" hidden="1">
      <c r="B25" s="27"/>
      <c r="C25" s="27" t="s">
        <v>507</v>
      </c>
      <c r="D25" s="27" t="s">
        <v>165</v>
      </c>
      <c r="E25" s="27" t="s">
        <v>116</v>
      </c>
      <c r="F25" s="262" t="s">
        <v>166</v>
      </c>
      <c r="G25" s="370">
        <f t="shared" si="1"/>
        <v>0</v>
      </c>
      <c r="H25" s="361"/>
      <c r="I25" s="47"/>
      <c r="J25" s="47"/>
      <c r="K25" s="350"/>
      <c r="L25" s="370">
        <f t="shared" si="2"/>
        <v>0</v>
      </c>
      <c r="M25" s="361">
        <f t="shared" si="7"/>
        <v>0</v>
      </c>
      <c r="N25" s="47"/>
      <c r="O25" s="47"/>
      <c r="P25" s="44"/>
      <c r="Q25" s="44"/>
      <c r="R25" s="350"/>
      <c r="S25" s="370">
        <f t="shared" si="3"/>
        <v>0</v>
      </c>
      <c r="T25" s="45"/>
      <c r="U25" s="45"/>
    </row>
    <row r="26" spans="2:21" s="42" customFormat="1" ht="15" hidden="1">
      <c r="B26" s="27"/>
      <c r="C26" s="27" t="s">
        <v>508</v>
      </c>
      <c r="D26" s="27" t="s">
        <v>168</v>
      </c>
      <c r="E26" s="27" t="s">
        <v>113</v>
      </c>
      <c r="F26" s="262" t="s">
        <v>315</v>
      </c>
      <c r="G26" s="370">
        <f t="shared" si="1"/>
        <v>0</v>
      </c>
      <c r="H26" s="361"/>
      <c r="I26" s="47"/>
      <c r="J26" s="47"/>
      <c r="K26" s="350"/>
      <c r="L26" s="370">
        <f t="shared" si="2"/>
        <v>0</v>
      </c>
      <c r="M26" s="361">
        <f t="shared" si="7"/>
        <v>0</v>
      </c>
      <c r="N26" s="44"/>
      <c r="O26" s="44"/>
      <c r="P26" s="44"/>
      <c r="Q26" s="44"/>
      <c r="R26" s="350"/>
      <c r="S26" s="370">
        <f t="shared" si="3"/>
        <v>0</v>
      </c>
      <c r="T26" s="45"/>
      <c r="U26" s="45"/>
    </row>
    <row r="27" spans="2:21" s="42" customFormat="1" ht="15" hidden="1">
      <c r="B27" s="21"/>
      <c r="C27" s="27" t="s">
        <v>506</v>
      </c>
      <c r="D27" s="27" t="s">
        <v>262</v>
      </c>
      <c r="E27" s="27" t="s">
        <v>27</v>
      </c>
      <c r="F27" s="380" t="s">
        <v>890</v>
      </c>
      <c r="G27" s="370">
        <f t="shared" si="1"/>
        <v>0</v>
      </c>
      <c r="H27" s="361"/>
      <c r="I27" s="47"/>
      <c r="J27" s="47"/>
      <c r="K27" s="350"/>
      <c r="L27" s="370">
        <f t="shared" si="2"/>
        <v>0</v>
      </c>
      <c r="M27" s="361">
        <f t="shared" si="7"/>
        <v>0</v>
      </c>
      <c r="N27" s="44"/>
      <c r="O27" s="44"/>
      <c r="P27" s="44"/>
      <c r="Q27" s="44"/>
      <c r="R27" s="350"/>
      <c r="S27" s="370">
        <f t="shared" si="3"/>
        <v>0</v>
      </c>
      <c r="T27" s="45"/>
      <c r="U27" s="45"/>
    </row>
    <row r="28" spans="2:21" s="42" customFormat="1" ht="30.75" hidden="1">
      <c r="B28" s="21"/>
      <c r="C28" s="27" t="s">
        <v>509</v>
      </c>
      <c r="D28" s="27" t="s">
        <v>274</v>
      </c>
      <c r="E28" s="27" t="s">
        <v>27</v>
      </c>
      <c r="F28" s="378" t="s">
        <v>49</v>
      </c>
      <c r="G28" s="370">
        <f t="shared" si="1"/>
        <v>0</v>
      </c>
      <c r="H28" s="361"/>
      <c r="I28" s="47"/>
      <c r="J28" s="47"/>
      <c r="K28" s="350"/>
      <c r="L28" s="370">
        <f t="shared" si="2"/>
        <v>0</v>
      </c>
      <c r="M28" s="361">
        <f t="shared" si="7"/>
        <v>0</v>
      </c>
      <c r="N28" s="44"/>
      <c r="O28" s="44"/>
      <c r="P28" s="44"/>
      <c r="Q28" s="44"/>
      <c r="R28" s="350"/>
      <c r="S28" s="370">
        <f t="shared" si="3"/>
        <v>0</v>
      </c>
      <c r="T28" s="45"/>
      <c r="U28" s="45"/>
    </row>
    <row r="29" spans="2:21" s="42" customFormat="1" ht="30.75" hidden="1">
      <c r="B29" s="21"/>
      <c r="C29" s="27" t="s">
        <v>510</v>
      </c>
      <c r="D29" s="27" t="s">
        <v>48</v>
      </c>
      <c r="E29" s="27" t="s">
        <v>113</v>
      </c>
      <c r="F29" s="262" t="s">
        <v>308</v>
      </c>
      <c r="G29" s="370">
        <f t="shared" si="1"/>
        <v>0</v>
      </c>
      <c r="H29" s="361"/>
      <c r="I29" s="47"/>
      <c r="J29" s="47"/>
      <c r="K29" s="350"/>
      <c r="L29" s="370">
        <f t="shared" si="2"/>
        <v>0</v>
      </c>
      <c r="M29" s="361">
        <f t="shared" si="7"/>
        <v>0</v>
      </c>
      <c r="N29" s="44"/>
      <c r="O29" s="44"/>
      <c r="P29" s="44"/>
      <c r="Q29" s="44"/>
      <c r="R29" s="350"/>
      <c r="S29" s="370">
        <f t="shared" si="3"/>
        <v>0</v>
      </c>
      <c r="T29" s="45"/>
      <c r="U29" s="45"/>
    </row>
    <row r="30" spans="2:21" s="42" customFormat="1" ht="30.75" hidden="1">
      <c r="B30" s="21"/>
      <c r="C30" s="21" t="s">
        <v>511</v>
      </c>
      <c r="D30" s="21" t="s">
        <v>309</v>
      </c>
      <c r="E30" s="21" t="s">
        <v>51</v>
      </c>
      <c r="F30" s="262" t="s">
        <v>275</v>
      </c>
      <c r="G30" s="370">
        <f t="shared" si="1"/>
        <v>0</v>
      </c>
      <c r="H30" s="361"/>
      <c r="I30" s="47"/>
      <c r="J30" s="47"/>
      <c r="K30" s="350"/>
      <c r="L30" s="370">
        <f t="shared" si="2"/>
        <v>0</v>
      </c>
      <c r="M30" s="361">
        <f t="shared" si="7"/>
        <v>0</v>
      </c>
      <c r="N30" s="44"/>
      <c r="O30" s="44"/>
      <c r="P30" s="44"/>
      <c r="Q30" s="44"/>
      <c r="R30" s="350"/>
      <c r="S30" s="370">
        <f t="shared" si="3"/>
        <v>0</v>
      </c>
      <c r="T30" s="45"/>
      <c r="U30" s="45"/>
    </row>
    <row r="31" spans="2:21" s="42" customFormat="1" ht="15" hidden="1">
      <c r="B31" s="21"/>
      <c r="C31" s="27" t="s">
        <v>512</v>
      </c>
      <c r="D31" s="27" t="s">
        <v>525</v>
      </c>
      <c r="E31" s="27" t="s">
        <v>53</v>
      </c>
      <c r="F31" s="380" t="s">
        <v>547</v>
      </c>
      <c r="G31" s="370">
        <f t="shared" si="1"/>
        <v>0</v>
      </c>
      <c r="H31" s="361"/>
      <c r="I31" s="47"/>
      <c r="J31" s="47"/>
      <c r="K31" s="350"/>
      <c r="L31" s="370">
        <f t="shared" si="2"/>
        <v>0</v>
      </c>
      <c r="M31" s="361">
        <f t="shared" si="7"/>
        <v>0</v>
      </c>
      <c r="N31" s="352"/>
      <c r="O31" s="47"/>
      <c r="P31" s="361"/>
      <c r="Q31" s="44"/>
      <c r="R31" s="350"/>
      <c r="S31" s="370">
        <f t="shared" si="3"/>
        <v>0</v>
      </c>
      <c r="T31" s="45"/>
      <c r="U31" s="45"/>
    </row>
    <row r="32" spans="2:21" s="42" customFormat="1" ht="15" hidden="1">
      <c r="B32" s="21"/>
      <c r="C32" s="27" t="s">
        <v>513</v>
      </c>
      <c r="D32" s="27" t="s">
        <v>310</v>
      </c>
      <c r="E32" s="27" t="s">
        <v>53</v>
      </c>
      <c r="F32" s="378" t="s">
        <v>311</v>
      </c>
      <c r="G32" s="370">
        <f>G33+G34+G35+G36+G37+G38+G39+G40+G42+G43+G41+G45+G44</f>
        <v>0</v>
      </c>
      <c r="H32" s="598">
        <f>H33+H34+H35+H36+H37+H38+H39+H40+H42+H43+H41+H45+H44</f>
        <v>0</v>
      </c>
      <c r="I32" s="44">
        <f>I33+I34+I35+I36+I37+I38+I39+I40+I42+I43+I41+I45+I44</f>
        <v>0</v>
      </c>
      <c r="J32" s="700">
        <f>J33+J34+J35+J36+J37+J38+J39+J40+J42+J43+J41+J45+J44</f>
        <v>0</v>
      </c>
      <c r="K32" s="370">
        <f>K33+K34+K35+K36+K37+K38+K39+K40+K42+K43+K41+K45+K44</f>
        <v>0</v>
      </c>
      <c r="L32" s="370">
        <f aca="true" t="shared" si="8" ref="L32:S32">L33+L34+L35+L36+L37+L38+L39+L40+L42+L43+L41+L45+L44</f>
        <v>0</v>
      </c>
      <c r="M32" s="370">
        <f t="shared" si="8"/>
        <v>0</v>
      </c>
      <c r="N32" s="591">
        <f t="shared" si="8"/>
        <v>0</v>
      </c>
      <c r="O32" s="44">
        <f t="shared" si="8"/>
        <v>0</v>
      </c>
      <c r="P32" s="700">
        <f t="shared" si="8"/>
        <v>0</v>
      </c>
      <c r="Q32" s="370"/>
      <c r="R32" s="370">
        <f t="shared" si="8"/>
        <v>0</v>
      </c>
      <c r="S32" s="370">
        <f t="shared" si="8"/>
        <v>0</v>
      </c>
      <c r="T32" s="45"/>
      <c r="U32" s="45"/>
    </row>
    <row r="33" spans="2:21" s="42" customFormat="1" ht="15" hidden="1">
      <c r="B33" s="21"/>
      <c r="C33" s="21"/>
      <c r="D33" s="21"/>
      <c r="E33" s="21"/>
      <c r="F33" s="381" t="s">
        <v>187</v>
      </c>
      <c r="G33" s="370">
        <f t="shared" si="1"/>
        <v>0</v>
      </c>
      <c r="H33" s="361"/>
      <c r="I33" s="47"/>
      <c r="J33" s="47"/>
      <c r="K33" s="350"/>
      <c r="L33" s="370">
        <f t="shared" si="2"/>
        <v>0</v>
      </c>
      <c r="M33" s="361">
        <f>Q33</f>
        <v>0</v>
      </c>
      <c r="N33" s="350"/>
      <c r="O33" s="44"/>
      <c r="P33" s="362"/>
      <c r="Q33" s="44"/>
      <c r="R33" s="350"/>
      <c r="S33" s="370">
        <f t="shared" si="3"/>
        <v>0</v>
      </c>
      <c r="T33" s="45"/>
      <c r="U33" s="45"/>
    </row>
    <row r="34" spans="2:21" s="42" customFormat="1" ht="19.5" customHeight="1" hidden="1">
      <c r="B34" s="21"/>
      <c r="C34" s="21"/>
      <c r="D34" s="21"/>
      <c r="E34" s="21"/>
      <c r="F34" s="381" t="s">
        <v>188</v>
      </c>
      <c r="G34" s="370">
        <f t="shared" si="1"/>
        <v>0</v>
      </c>
      <c r="H34" s="344"/>
      <c r="I34" s="47"/>
      <c r="J34" s="47"/>
      <c r="K34" s="350"/>
      <c r="L34" s="370">
        <f t="shared" si="2"/>
        <v>0</v>
      </c>
      <c r="M34" s="361">
        <f>Q34</f>
        <v>0</v>
      </c>
      <c r="N34" s="350"/>
      <c r="O34" s="44"/>
      <c r="P34" s="362"/>
      <c r="Q34" s="44"/>
      <c r="R34" s="350"/>
      <c r="S34" s="370">
        <f t="shared" si="3"/>
        <v>0</v>
      </c>
      <c r="T34" s="45"/>
      <c r="U34" s="45"/>
    </row>
    <row r="35" spans="2:21" s="42" customFormat="1" ht="15" hidden="1">
      <c r="B35" s="21"/>
      <c r="C35" s="21"/>
      <c r="D35" s="21"/>
      <c r="E35" s="21"/>
      <c r="F35" s="381" t="s">
        <v>189</v>
      </c>
      <c r="G35" s="370">
        <f t="shared" si="1"/>
        <v>0</v>
      </c>
      <c r="H35" s="361"/>
      <c r="I35" s="47"/>
      <c r="J35" s="47"/>
      <c r="K35" s="350"/>
      <c r="L35" s="370">
        <f t="shared" si="2"/>
        <v>0</v>
      </c>
      <c r="M35" s="361">
        <f>Q35</f>
        <v>0</v>
      </c>
      <c r="N35" s="350"/>
      <c r="O35" s="44"/>
      <c r="P35" s="362"/>
      <c r="Q35" s="44"/>
      <c r="R35" s="350"/>
      <c r="S35" s="370">
        <f t="shared" si="3"/>
        <v>0</v>
      </c>
      <c r="T35" s="45"/>
      <c r="U35" s="45"/>
    </row>
    <row r="36" spans="2:21" s="42" customFormat="1" ht="24" customHeight="1" hidden="1">
      <c r="B36" s="21"/>
      <c r="C36" s="21"/>
      <c r="D36" s="21"/>
      <c r="E36" s="21"/>
      <c r="F36" s="381" t="s">
        <v>190</v>
      </c>
      <c r="G36" s="370">
        <f t="shared" si="1"/>
        <v>0</v>
      </c>
      <c r="H36" s="361"/>
      <c r="I36" s="47"/>
      <c r="J36" s="47"/>
      <c r="K36" s="350"/>
      <c r="L36" s="370">
        <f t="shared" si="2"/>
        <v>0</v>
      </c>
      <c r="M36" s="361">
        <f>Q36</f>
        <v>0</v>
      </c>
      <c r="N36" s="350"/>
      <c r="O36" s="44"/>
      <c r="P36" s="362"/>
      <c r="Q36" s="47"/>
      <c r="R36" s="350"/>
      <c r="S36" s="370">
        <f t="shared" si="3"/>
        <v>0</v>
      </c>
      <c r="T36" s="45"/>
      <c r="U36" s="45"/>
    </row>
    <row r="37" spans="2:21" s="42" customFormat="1" ht="15" hidden="1">
      <c r="B37" s="21"/>
      <c r="C37" s="21"/>
      <c r="D37" s="21"/>
      <c r="E37" s="21"/>
      <c r="F37" s="381" t="s">
        <v>191</v>
      </c>
      <c r="G37" s="370">
        <f t="shared" si="1"/>
        <v>0</v>
      </c>
      <c r="H37" s="361"/>
      <c r="I37" s="47"/>
      <c r="J37" s="47"/>
      <c r="K37" s="353"/>
      <c r="L37" s="370">
        <f t="shared" si="2"/>
        <v>0</v>
      </c>
      <c r="M37" s="363">
        <f>Q37</f>
        <v>0</v>
      </c>
      <c r="N37" s="353"/>
      <c r="O37" s="142"/>
      <c r="P37" s="766"/>
      <c r="Q37" s="140"/>
      <c r="R37" s="353"/>
      <c r="S37" s="370">
        <f t="shared" si="3"/>
        <v>0</v>
      </c>
      <c r="T37" s="45"/>
      <c r="U37" s="45"/>
    </row>
    <row r="38" spans="2:21" s="42" customFormat="1" ht="62.25" hidden="1">
      <c r="B38" s="21"/>
      <c r="C38" s="21"/>
      <c r="D38" s="21"/>
      <c r="E38" s="21"/>
      <c r="F38" s="381" t="s">
        <v>192</v>
      </c>
      <c r="G38" s="370">
        <f t="shared" si="1"/>
        <v>0</v>
      </c>
      <c r="H38" s="361"/>
      <c r="I38" s="139"/>
      <c r="J38" s="139"/>
      <c r="K38" s="354"/>
      <c r="L38" s="371">
        <f t="shared" si="2"/>
        <v>0</v>
      </c>
      <c r="M38" s="363">
        <f aca="true" t="shared" si="9" ref="M38:M45">Q38</f>
        <v>0</v>
      </c>
      <c r="N38" s="354"/>
      <c r="O38" s="141"/>
      <c r="P38" s="393"/>
      <c r="Q38" s="139"/>
      <c r="R38" s="354"/>
      <c r="S38" s="371">
        <f t="shared" si="3"/>
        <v>0</v>
      </c>
      <c r="T38" s="45"/>
      <c r="U38" s="45"/>
    </row>
    <row r="39" spans="2:21" s="42" customFormat="1" ht="30.75" hidden="1">
      <c r="B39" s="21"/>
      <c r="C39" s="21"/>
      <c r="D39" s="21"/>
      <c r="E39" s="21"/>
      <c r="F39" s="381" t="s">
        <v>290</v>
      </c>
      <c r="G39" s="370">
        <f t="shared" si="1"/>
        <v>0</v>
      </c>
      <c r="H39" s="361"/>
      <c r="I39" s="47"/>
      <c r="J39" s="47"/>
      <c r="K39" s="350"/>
      <c r="L39" s="370">
        <f t="shared" si="2"/>
        <v>0</v>
      </c>
      <c r="M39" s="363">
        <f t="shared" si="9"/>
        <v>0</v>
      </c>
      <c r="N39" s="350"/>
      <c r="O39" s="44"/>
      <c r="P39" s="362"/>
      <c r="Q39" s="47"/>
      <c r="R39" s="350"/>
      <c r="S39" s="370">
        <f t="shared" si="3"/>
        <v>0</v>
      </c>
      <c r="T39" s="45"/>
      <c r="U39" s="45"/>
    </row>
    <row r="40" spans="2:21" s="42" customFormat="1" ht="15" hidden="1">
      <c r="B40" s="21"/>
      <c r="C40" s="21"/>
      <c r="D40" s="21"/>
      <c r="E40" s="21"/>
      <c r="F40" s="381" t="s">
        <v>369</v>
      </c>
      <c r="G40" s="370">
        <f t="shared" si="1"/>
        <v>0</v>
      </c>
      <c r="H40" s="361"/>
      <c r="I40" s="47"/>
      <c r="J40" s="47"/>
      <c r="K40" s="350"/>
      <c r="L40" s="370">
        <f t="shared" si="2"/>
        <v>0</v>
      </c>
      <c r="M40" s="363">
        <f t="shared" si="9"/>
        <v>0</v>
      </c>
      <c r="N40" s="350"/>
      <c r="O40" s="44"/>
      <c r="P40" s="362"/>
      <c r="Q40" s="47"/>
      <c r="R40" s="350"/>
      <c r="S40" s="370">
        <f t="shared" si="3"/>
        <v>0</v>
      </c>
      <c r="T40" s="45"/>
      <c r="U40" s="45"/>
    </row>
    <row r="41" spans="2:21" s="42" customFormat="1" ht="78" hidden="1">
      <c r="B41" s="21"/>
      <c r="C41" s="21"/>
      <c r="D41" s="21"/>
      <c r="E41" s="21"/>
      <c r="F41" s="381" t="s">
        <v>370</v>
      </c>
      <c r="G41" s="370">
        <f t="shared" si="1"/>
        <v>0</v>
      </c>
      <c r="H41" s="361"/>
      <c r="I41" s="47"/>
      <c r="J41" s="47"/>
      <c r="K41" s="350"/>
      <c r="L41" s="370">
        <f t="shared" si="2"/>
        <v>0</v>
      </c>
      <c r="M41" s="363">
        <f t="shared" si="9"/>
        <v>0</v>
      </c>
      <c r="N41" s="350"/>
      <c r="O41" s="44"/>
      <c r="P41" s="362"/>
      <c r="Q41" s="47"/>
      <c r="R41" s="350"/>
      <c r="S41" s="370">
        <f t="shared" si="3"/>
        <v>0</v>
      </c>
      <c r="T41" s="45"/>
      <c r="U41" s="45"/>
    </row>
    <row r="42" spans="2:21" s="42" customFormat="1" ht="15" hidden="1">
      <c r="B42" s="21"/>
      <c r="C42" s="21"/>
      <c r="D42" s="21"/>
      <c r="E42" s="21"/>
      <c r="F42" s="381" t="s">
        <v>488</v>
      </c>
      <c r="G42" s="370">
        <f t="shared" si="1"/>
        <v>0</v>
      </c>
      <c r="H42" s="361"/>
      <c r="I42" s="47"/>
      <c r="J42" s="47"/>
      <c r="K42" s="350"/>
      <c r="L42" s="370">
        <f t="shared" si="2"/>
        <v>0</v>
      </c>
      <c r="M42" s="363">
        <f t="shared" si="9"/>
        <v>0</v>
      </c>
      <c r="N42" s="350"/>
      <c r="O42" s="44"/>
      <c r="P42" s="362"/>
      <c r="Q42" s="47"/>
      <c r="R42" s="350"/>
      <c r="S42" s="370">
        <f t="shared" si="3"/>
        <v>0</v>
      </c>
      <c r="T42" s="45"/>
      <c r="U42" s="45"/>
    </row>
    <row r="43" spans="2:21" s="42" customFormat="1" ht="46.5" hidden="1">
      <c r="B43" s="21"/>
      <c r="C43" s="21"/>
      <c r="D43" s="21"/>
      <c r="E43" s="21"/>
      <c r="F43" s="381" t="s">
        <v>701</v>
      </c>
      <c r="G43" s="370">
        <f t="shared" si="1"/>
        <v>0</v>
      </c>
      <c r="H43" s="361"/>
      <c r="I43" s="47"/>
      <c r="J43" s="47"/>
      <c r="K43" s="350"/>
      <c r="L43" s="370">
        <f t="shared" si="2"/>
        <v>0</v>
      </c>
      <c r="M43" s="363">
        <f t="shared" si="9"/>
        <v>0</v>
      </c>
      <c r="N43" s="350"/>
      <c r="O43" s="44"/>
      <c r="P43" s="362"/>
      <c r="Q43" s="47"/>
      <c r="R43" s="350"/>
      <c r="S43" s="370">
        <f t="shared" si="3"/>
        <v>0</v>
      </c>
      <c r="T43" s="45"/>
      <c r="U43" s="45"/>
    </row>
    <row r="44" spans="2:21" s="42" customFormat="1" ht="15" hidden="1">
      <c r="B44" s="21"/>
      <c r="C44" s="21"/>
      <c r="D44" s="21"/>
      <c r="E44" s="21"/>
      <c r="F44" s="381" t="s">
        <v>975</v>
      </c>
      <c r="G44" s="370">
        <f t="shared" si="1"/>
        <v>0</v>
      </c>
      <c r="H44" s="361"/>
      <c r="I44" s="47"/>
      <c r="J44" s="47"/>
      <c r="K44" s="350"/>
      <c r="L44" s="370"/>
      <c r="M44" s="363">
        <f t="shared" si="9"/>
        <v>0</v>
      </c>
      <c r="N44" s="350"/>
      <c r="O44" s="44"/>
      <c r="P44" s="362"/>
      <c r="Q44" s="47"/>
      <c r="R44" s="350"/>
      <c r="S44" s="370">
        <f t="shared" si="3"/>
        <v>0</v>
      </c>
      <c r="T44" s="45"/>
      <c r="U44" s="45"/>
    </row>
    <row r="45" spans="2:21" s="42" customFormat="1" ht="30.75" hidden="1">
      <c r="B45" s="21"/>
      <c r="C45" s="21"/>
      <c r="D45" s="21"/>
      <c r="E45" s="21"/>
      <c r="F45" s="382" t="s">
        <v>535</v>
      </c>
      <c r="G45" s="370">
        <f t="shared" si="1"/>
        <v>0</v>
      </c>
      <c r="H45" s="361"/>
      <c r="I45" s="47"/>
      <c r="J45" s="47"/>
      <c r="K45" s="350"/>
      <c r="L45" s="370">
        <f t="shared" si="2"/>
        <v>0</v>
      </c>
      <c r="M45" s="363">
        <f t="shared" si="9"/>
        <v>0</v>
      </c>
      <c r="N45" s="350"/>
      <c r="O45" s="44"/>
      <c r="P45" s="362"/>
      <c r="Q45" s="47"/>
      <c r="R45" s="350"/>
      <c r="S45" s="370">
        <f t="shared" si="3"/>
        <v>0</v>
      </c>
      <c r="T45" s="45"/>
      <c r="U45" s="45"/>
    </row>
    <row r="46" spans="2:21" s="42" customFormat="1" ht="15" hidden="1">
      <c r="B46" s="21"/>
      <c r="C46" s="28" t="s">
        <v>923</v>
      </c>
      <c r="D46" s="28" t="s">
        <v>922</v>
      </c>
      <c r="E46" s="21"/>
      <c r="F46" s="377" t="s">
        <v>924</v>
      </c>
      <c r="G46" s="598">
        <f>G49+G51+G47+G50+G48</f>
        <v>0</v>
      </c>
      <c r="H46" s="598">
        <f>H49+H51+H47+H50+H48</f>
        <v>0</v>
      </c>
      <c r="I46" s="591">
        <f aca="true" t="shared" si="10" ref="I46:R46">I49+I51+I47+I50</f>
        <v>0</v>
      </c>
      <c r="J46" s="591">
        <f t="shared" si="10"/>
        <v>0</v>
      </c>
      <c r="K46" s="591">
        <f t="shared" si="10"/>
        <v>0</v>
      </c>
      <c r="L46" s="591">
        <f t="shared" si="10"/>
        <v>0</v>
      </c>
      <c r="M46" s="591">
        <f t="shared" si="10"/>
        <v>0</v>
      </c>
      <c r="N46" s="591">
        <f t="shared" si="10"/>
        <v>0</v>
      </c>
      <c r="O46" s="44">
        <f t="shared" si="10"/>
        <v>0</v>
      </c>
      <c r="P46" s="598">
        <f t="shared" si="10"/>
        <v>0</v>
      </c>
      <c r="Q46" s="591">
        <f t="shared" si="10"/>
        <v>0</v>
      </c>
      <c r="R46" s="591">
        <f t="shared" si="10"/>
        <v>0</v>
      </c>
      <c r="S46" s="370">
        <f>S49+S51+S47+S50+S48</f>
        <v>0</v>
      </c>
      <c r="T46" s="45"/>
      <c r="U46" s="45"/>
    </row>
    <row r="47" spans="2:21" s="42" customFormat="1" ht="15" hidden="1">
      <c r="B47" s="21"/>
      <c r="C47" s="21" t="s">
        <v>961</v>
      </c>
      <c r="D47" s="21" t="s">
        <v>962</v>
      </c>
      <c r="E47" s="21" t="s">
        <v>963</v>
      </c>
      <c r="F47" s="378" t="s">
        <v>964</v>
      </c>
      <c r="G47" s="370">
        <f t="shared" si="1"/>
        <v>0</v>
      </c>
      <c r="H47" s="362"/>
      <c r="I47" s="44"/>
      <c r="J47" s="598"/>
      <c r="K47" s="350"/>
      <c r="L47" s="370">
        <f t="shared" si="2"/>
        <v>0</v>
      </c>
      <c r="M47" s="361">
        <f>Q47</f>
        <v>0</v>
      </c>
      <c r="N47" s="350"/>
      <c r="O47" s="44"/>
      <c r="P47" s="362"/>
      <c r="Q47" s="47"/>
      <c r="R47" s="350"/>
      <c r="S47" s="370">
        <f t="shared" si="3"/>
        <v>0</v>
      </c>
      <c r="T47" s="45"/>
      <c r="U47" s="45"/>
    </row>
    <row r="48" spans="2:21" s="42" customFormat="1" ht="15" hidden="1">
      <c r="B48" s="21"/>
      <c r="C48" s="21" t="s">
        <v>1005</v>
      </c>
      <c r="D48" s="21" t="s">
        <v>1006</v>
      </c>
      <c r="E48" s="21" t="s">
        <v>550</v>
      </c>
      <c r="F48" s="378" t="s">
        <v>1007</v>
      </c>
      <c r="G48" s="370">
        <f t="shared" si="1"/>
        <v>0</v>
      </c>
      <c r="H48" s="361"/>
      <c r="I48" s="44"/>
      <c r="J48" s="598"/>
      <c r="K48" s="350"/>
      <c r="L48" s="370"/>
      <c r="M48" s="361"/>
      <c r="N48" s="350"/>
      <c r="O48" s="44"/>
      <c r="P48" s="362"/>
      <c r="Q48" s="47"/>
      <c r="R48" s="350"/>
      <c r="S48" s="370">
        <f t="shared" si="3"/>
        <v>0</v>
      </c>
      <c r="T48" s="45"/>
      <c r="U48" s="45"/>
    </row>
    <row r="49" spans="2:21" s="42" customFormat="1" ht="15" hidden="1">
      <c r="B49" s="21"/>
      <c r="C49" s="21" t="s">
        <v>549</v>
      </c>
      <c r="D49" s="21" t="s">
        <v>536</v>
      </c>
      <c r="E49" s="21" t="s">
        <v>550</v>
      </c>
      <c r="F49" s="378" t="s">
        <v>548</v>
      </c>
      <c r="G49" s="370">
        <f t="shared" si="1"/>
        <v>0</v>
      </c>
      <c r="H49" s="361"/>
      <c r="I49" s="47"/>
      <c r="J49" s="47"/>
      <c r="K49" s="350"/>
      <c r="L49" s="370">
        <f t="shared" si="2"/>
        <v>0</v>
      </c>
      <c r="M49" s="361">
        <f>Q49</f>
        <v>0</v>
      </c>
      <c r="N49" s="350"/>
      <c r="O49" s="44"/>
      <c r="P49" s="362"/>
      <c r="Q49" s="47"/>
      <c r="R49" s="350"/>
      <c r="S49" s="370">
        <f t="shared" si="3"/>
        <v>0</v>
      </c>
      <c r="T49" s="45"/>
      <c r="U49" s="45"/>
    </row>
    <row r="50" spans="2:21" s="42" customFormat="1" ht="33" customHeight="1" hidden="1">
      <c r="B50" s="21"/>
      <c r="C50" s="21" t="s">
        <v>965</v>
      </c>
      <c r="D50" s="21" t="s">
        <v>966</v>
      </c>
      <c r="E50" s="21" t="s">
        <v>550</v>
      </c>
      <c r="F50" s="378" t="s">
        <v>967</v>
      </c>
      <c r="G50" s="370">
        <f t="shared" si="1"/>
        <v>0</v>
      </c>
      <c r="H50" s="361"/>
      <c r="I50" s="47"/>
      <c r="J50" s="47"/>
      <c r="K50" s="350"/>
      <c r="L50" s="370">
        <f t="shared" si="2"/>
        <v>0</v>
      </c>
      <c r="M50" s="361">
        <f>Q50</f>
        <v>0</v>
      </c>
      <c r="N50" s="350"/>
      <c r="O50" s="44"/>
      <c r="P50" s="362"/>
      <c r="Q50" s="47"/>
      <c r="R50" s="350"/>
      <c r="S50" s="370">
        <f t="shared" si="3"/>
        <v>0</v>
      </c>
      <c r="T50" s="45"/>
      <c r="U50" s="45"/>
    </row>
    <row r="51" spans="2:21" s="42" customFormat="1" ht="49.5" customHeight="1" hidden="1">
      <c r="B51" s="21"/>
      <c r="C51" s="21" t="s">
        <v>918</v>
      </c>
      <c r="D51" s="21" t="s">
        <v>919</v>
      </c>
      <c r="E51" s="21" t="s">
        <v>920</v>
      </c>
      <c r="F51" s="378" t="s">
        <v>921</v>
      </c>
      <c r="G51" s="370">
        <f t="shared" si="1"/>
        <v>0</v>
      </c>
      <c r="H51" s="361"/>
      <c r="I51" s="47"/>
      <c r="J51" s="47"/>
      <c r="K51" s="350"/>
      <c r="L51" s="370">
        <f t="shared" si="2"/>
        <v>0</v>
      </c>
      <c r="M51" s="361">
        <f>Q51</f>
        <v>0</v>
      </c>
      <c r="N51" s="350"/>
      <c r="O51" s="44"/>
      <c r="P51" s="362"/>
      <c r="Q51" s="47"/>
      <c r="R51" s="350"/>
      <c r="S51" s="370">
        <f t="shared" si="3"/>
        <v>0</v>
      </c>
      <c r="T51" s="45"/>
      <c r="U51" s="45"/>
    </row>
    <row r="52" spans="2:21" s="42" customFormat="1" ht="15">
      <c r="B52" s="21"/>
      <c r="C52" s="28" t="s">
        <v>925</v>
      </c>
      <c r="D52" s="28" t="s">
        <v>926</v>
      </c>
      <c r="E52" s="28"/>
      <c r="F52" s="377" t="s">
        <v>927</v>
      </c>
      <c r="G52" s="370">
        <f>G54+G55+G56+G57+G58+G59+G60+G61+G62+G63+G64+G65</f>
        <v>0</v>
      </c>
      <c r="H52" s="598">
        <f>H54+H55+H56+H57+H58+H59+H60+H61+H62+H63+H64+H65</f>
        <v>0</v>
      </c>
      <c r="I52" s="44">
        <f>I54+I55+I56+I57+I58+I59+I60+I61+I62+I63+I64+I65</f>
        <v>0</v>
      </c>
      <c r="J52" s="700">
        <f>J54+J55+J56+J57+J58+J59+J60+J61+J62+J63+J64+J65</f>
        <v>0</v>
      </c>
      <c r="K52" s="370">
        <f>K54+K55+K56+K57+K58+K59+K60+K61+K62+K63+K64+K65</f>
        <v>0</v>
      </c>
      <c r="L52" s="606">
        <f>L54+L55+L56+L57+L58+L59+L60+L61+L62+L63+L64+L65+L53</f>
        <v>39200</v>
      </c>
      <c r="M52" s="606">
        <f>M54+M55+M56+M57+M58+M59+M60+M61+M62+M63+M64+M65+M53</f>
        <v>39200</v>
      </c>
      <c r="N52" s="591">
        <f aca="true" t="shared" si="11" ref="N52:S52">N54+N55+N56+N57+N58+N59+N60+N61+N62+N63+N64+N65+N53</f>
        <v>0</v>
      </c>
      <c r="O52" s="44">
        <f t="shared" si="11"/>
        <v>0</v>
      </c>
      <c r="P52" s="700">
        <f t="shared" si="11"/>
        <v>0</v>
      </c>
      <c r="Q52" s="606">
        <f t="shared" si="11"/>
        <v>39200</v>
      </c>
      <c r="R52" s="370">
        <f t="shared" si="11"/>
        <v>0</v>
      </c>
      <c r="S52" s="606">
        <f t="shared" si="11"/>
        <v>39200</v>
      </c>
      <c r="T52" s="45"/>
      <c r="U52" s="45"/>
    </row>
    <row r="53" spans="2:21" s="42" customFormat="1" ht="15" hidden="1">
      <c r="B53" s="21"/>
      <c r="C53" s="21" t="s">
        <v>977</v>
      </c>
      <c r="D53" s="21" t="s">
        <v>978</v>
      </c>
      <c r="E53" s="21" t="s">
        <v>57</v>
      </c>
      <c r="F53" s="378" t="s">
        <v>979</v>
      </c>
      <c r="G53" s="370">
        <f t="shared" si="1"/>
        <v>0</v>
      </c>
      <c r="H53" s="598"/>
      <c r="I53" s="44"/>
      <c r="J53" s="44"/>
      <c r="K53" s="598"/>
      <c r="L53" s="370">
        <f t="shared" si="2"/>
        <v>0</v>
      </c>
      <c r="M53" s="598">
        <v>0</v>
      </c>
      <c r="N53" s="350"/>
      <c r="O53" s="44"/>
      <c r="P53" s="362"/>
      <c r="Q53" s="589"/>
      <c r="R53" s="598"/>
      <c r="S53" s="370">
        <f t="shared" si="3"/>
        <v>0</v>
      </c>
      <c r="T53" s="45"/>
      <c r="U53" s="45"/>
    </row>
    <row r="54" spans="2:21" s="42" customFormat="1" ht="15">
      <c r="B54" s="21"/>
      <c r="C54" s="21" t="s">
        <v>551</v>
      </c>
      <c r="D54" s="21" t="s">
        <v>537</v>
      </c>
      <c r="E54" s="21" t="s">
        <v>553</v>
      </c>
      <c r="F54" s="378" t="s">
        <v>554</v>
      </c>
      <c r="G54" s="370">
        <f t="shared" si="1"/>
        <v>0</v>
      </c>
      <c r="H54" s="589"/>
      <c r="I54" s="47"/>
      <c r="J54" s="47"/>
      <c r="K54" s="598"/>
      <c r="L54" s="606">
        <f t="shared" si="2"/>
        <v>39200</v>
      </c>
      <c r="M54" s="604">
        <f>Q54</f>
        <v>39200</v>
      </c>
      <c r="N54" s="350"/>
      <c r="O54" s="44"/>
      <c r="P54" s="362"/>
      <c r="Q54" s="605">
        <v>39200</v>
      </c>
      <c r="R54" s="350"/>
      <c r="S54" s="606">
        <f t="shared" si="3"/>
        <v>39200</v>
      </c>
      <c r="T54" s="45"/>
      <c r="U54" s="45"/>
    </row>
    <row r="55" spans="2:21" s="42" customFormat="1" ht="15" hidden="1">
      <c r="B55" s="21"/>
      <c r="C55" s="21" t="s">
        <v>953</v>
      </c>
      <c r="D55" s="21" t="s">
        <v>954</v>
      </c>
      <c r="E55" s="21" t="s">
        <v>553</v>
      </c>
      <c r="F55" s="378" t="s">
        <v>956</v>
      </c>
      <c r="G55" s="370">
        <f t="shared" si="1"/>
        <v>0</v>
      </c>
      <c r="H55" s="361"/>
      <c r="I55" s="47"/>
      <c r="J55" s="47"/>
      <c r="K55" s="350"/>
      <c r="L55" s="370">
        <f t="shared" si="2"/>
        <v>0</v>
      </c>
      <c r="M55" s="361">
        <f aca="true" t="shared" si="12" ref="M55:M62">Q55</f>
        <v>0</v>
      </c>
      <c r="N55" s="44"/>
      <c r="O55" s="44"/>
      <c r="P55" s="44"/>
      <c r="Q55" s="47"/>
      <c r="R55" s="350"/>
      <c r="S55" s="370">
        <f t="shared" si="3"/>
        <v>0</v>
      </c>
      <c r="T55" s="45"/>
      <c r="U55" s="45"/>
    </row>
    <row r="56" spans="2:21" s="42" customFormat="1" ht="15" hidden="1">
      <c r="B56" s="21"/>
      <c r="C56" s="21" t="s">
        <v>955</v>
      </c>
      <c r="D56" s="21" t="s">
        <v>56</v>
      </c>
      <c r="E56" s="21" t="s">
        <v>553</v>
      </c>
      <c r="F56" s="378" t="s">
        <v>957</v>
      </c>
      <c r="G56" s="370">
        <f t="shared" si="1"/>
        <v>0</v>
      </c>
      <c r="H56" s="361"/>
      <c r="I56" s="47"/>
      <c r="J56" s="47"/>
      <c r="K56" s="350"/>
      <c r="L56" s="370">
        <f t="shared" si="2"/>
        <v>0</v>
      </c>
      <c r="M56" s="361">
        <f t="shared" si="12"/>
        <v>0</v>
      </c>
      <c r="N56" s="44"/>
      <c r="O56" s="44"/>
      <c r="P56" s="44"/>
      <c r="Q56" s="47"/>
      <c r="R56" s="350"/>
      <c r="S56" s="370">
        <f t="shared" si="3"/>
        <v>0</v>
      </c>
      <c r="T56" s="45"/>
      <c r="U56" s="45"/>
    </row>
    <row r="57" spans="2:21" s="42" customFormat="1" ht="17.25" customHeight="1" hidden="1">
      <c r="B57" s="21"/>
      <c r="C57" s="27" t="s">
        <v>555</v>
      </c>
      <c r="D57" s="27" t="s">
        <v>539</v>
      </c>
      <c r="E57" s="27" t="s">
        <v>553</v>
      </c>
      <c r="F57" s="378" t="s">
        <v>562</v>
      </c>
      <c r="G57" s="370">
        <f aca="true" t="shared" si="13" ref="G57:G69">H57+K57</f>
        <v>0</v>
      </c>
      <c r="H57" s="361"/>
      <c r="I57" s="47"/>
      <c r="J57" s="47"/>
      <c r="K57" s="350"/>
      <c r="L57" s="370">
        <f t="shared" si="2"/>
        <v>0</v>
      </c>
      <c r="M57" s="361">
        <f t="shared" si="12"/>
        <v>0</v>
      </c>
      <c r="N57" s="44"/>
      <c r="O57" s="44"/>
      <c r="P57" s="44"/>
      <c r="Q57" s="47"/>
      <c r="R57" s="350"/>
      <c r="S57" s="370">
        <f t="shared" si="3"/>
        <v>0</v>
      </c>
      <c r="T57" s="45"/>
      <c r="U57" s="45"/>
    </row>
    <row r="58" spans="2:21" s="42" customFormat="1" ht="17.25" customHeight="1" hidden="1">
      <c r="B58" s="21"/>
      <c r="C58" s="597" t="s">
        <v>958</v>
      </c>
      <c r="D58" s="597" t="s">
        <v>959</v>
      </c>
      <c r="E58" s="597" t="s">
        <v>891</v>
      </c>
      <c r="F58" s="378" t="s">
        <v>960</v>
      </c>
      <c r="G58" s="370">
        <f t="shared" si="13"/>
        <v>0</v>
      </c>
      <c r="H58" s="361"/>
      <c r="I58" s="47"/>
      <c r="J58" s="47"/>
      <c r="K58" s="350"/>
      <c r="L58" s="370">
        <f t="shared" si="2"/>
        <v>0</v>
      </c>
      <c r="M58" s="361">
        <f t="shared" si="12"/>
        <v>0</v>
      </c>
      <c r="N58" s="44"/>
      <c r="O58" s="44"/>
      <c r="P58" s="44"/>
      <c r="Q58" s="47"/>
      <c r="R58" s="350"/>
      <c r="S58" s="370">
        <f t="shared" si="3"/>
        <v>0</v>
      </c>
      <c r="T58" s="45"/>
      <c r="U58" s="45"/>
    </row>
    <row r="59" spans="2:21" s="42" customFormat="1" ht="15" customHeight="1" hidden="1">
      <c r="B59" s="21"/>
      <c r="C59" s="143" t="s">
        <v>556</v>
      </c>
      <c r="D59" s="143" t="s">
        <v>538</v>
      </c>
      <c r="E59" s="143" t="s">
        <v>563</v>
      </c>
      <c r="F59" s="596" t="s">
        <v>564</v>
      </c>
      <c r="G59" s="370">
        <f t="shared" si="13"/>
        <v>0</v>
      </c>
      <c r="H59" s="361"/>
      <c r="I59" s="47"/>
      <c r="J59" s="47"/>
      <c r="K59" s="350"/>
      <c r="L59" s="370">
        <f t="shared" si="2"/>
        <v>0</v>
      </c>
      <c r="M59" s="604"/>
      <c r="N59" s="44"/>
      <c r="O59" s="44"/>
      <c r="P59" s="44"/>
      <c r="Q59" s="47"/>
      <c r="R59" s="350"/>
      <c r="S59" s="370">
        <f t="shared" si="3"/>
        <v>0</v>
      </c>
      <c r="T59" s="45"/>
      <c r="U59" s="45"/>
    </row>
    <row r="60" spans="2:21" s="42" customFormat="1" ht="22.5" customHeight="1" hidden="1">
      <c r="B60" s="21"/>
      <c r="C60" s="595" t="s">
        <v>933</v>
      </c>
      <c r="D60" s="595" t="s">
        <v>936</v>
      </c>
      <c r="E60" s="595" t="s">
        <v>891</v>
      </c>
      <c r="F60" s="593" t="s">
        <v>937</v>
      </c>
      <c r="G60" s="370">
        <f t="shared" si="13"/>
        <v>0</v>
      </c>
      <c r="H60" s="361"/>
      <c r="I60" s="47"/>
      <c r="J60" s="47"/>
      <c r="K60" s="350"/>
      <c r="L60" s="370">
        <f t="shared" si="2"/>
        <v>0</v>
      </c>
      <c r="M60" s="361">
        <f t="shared" si="12"/>
        <v>0</v>
      </c>
      <c r="N60" s="44"/>
      <c r="O60" s="44"/>
      <c r="P60" s="44"/>
      <c r="Q60" s="47"/>
      <c r="R60" s="350"/>
      <c r="S60" s="370">
        <f t="shared" si="3"/>
        <v>0</v>
      </c>
      <c r="T60" s="45"/>
      <c r="U60" s="45"/>
    </row>
    <row r="61" spans="2:21" s="42" customFormat="1" ht="22.5" customHeight="1" hidden="1">
      <c r="B61" s="21"/>
      <c r="C61" s="595" t="s">
        <v>932</v>
      </c>
      <c r="D61" s="595" t="s">
        <v>934</v>
      </c>
      <c r="E61" s="595" t="s">
        <v>891</v>
      </c>
      <c r="F61" s="467" t="s">
        <v>935</v>
      </c>
      <c r="G61" s="370">
        <f t="shared" si="13"/>
        <v>0</v>
      </c>
      <c r="H61" s="361"/>
      <c r="I61" s="47"/>
      <c r="J61" s="47"/>
      <c r="K61" s="350"/>
      <c r="L61" s="370">
        <f t="shared" si="2"/>
        <v>0</v>
      </c>
      <c r="M61" s="361">
        <f t="shared" si="12"/>
        <v>0</v>
      </c>
      <c r="N61" s="44"/>
      <c r="O61" s="44"/>
      <c r="P61" s="44"/>
      <c r="Q61" s="47"/>
      <c r="R61" s="350"/>
      <c r="S61" s="370">
        <f t="shared" si="3"/>
        <v>0</v>
      </c>
      <c r="T61" s="45"/>
      <c r="U61" s="45"/>
    </row>
    <row r="62" spans="2:21" s="42" customFormat="1" ht="18.75" customHeight="1" hidden="1">
      <c r="B62" s="21"/>
      <c r="C62" s="143" t="s">
        <v>650</v>
      </c>
      <c r="D62" s="143" t="s">
        <v>651</v>
      </c>
      <c r="E62" s="143" t="s">
        <v>891</v>
      </c>
      <c r="F62" s="383" t="s">
        <v>652</v>
      </c>
      <c r="G62" s="370">
        <f t="shared" si="13"/>
        <v>0</v>
      </c>
      <c r="H62" s="361"/>
      <c r="I62" s="47"/>
      <c r="J62" s="47"/>
      <c r="K62" s="350"/>
      <c r="L62" s="370">
        <f t="shared" si="2"/>
        <v>0</v>
      </c>
      <c r="M62" s="361">
        <f t="shared" si="12"/>
        <v>0</v>
      </c>
      <c r="N62" s="44"/>
      <c r="O62" s="44"/>
      <c r="P62" s="44"/>
      <c r="Q62" s="47"/>
      <c r="R62" s="350"/>
      <c r="S62" s="370">
        <f t="shared" si="3"/>
        <v>0</v>
      </c>
      <c r="T62" s="45"/>
      <c r="U62" s="45"/>
    </row>
    <row r="63" spans="2:21" s="42" customFormat="1" ht="15" hidden="1">
      <c r="B63" s="21"/>
      <c r="C63" s="21" t="s">
        <v>557</v>
      </c>
      <c r="D63" s="21" t="s">
        <v>540</v>
      </c>
      <c r="E63" s="21" t="s">
        <v>297</v>
      </c>
      <c r="F63" s="378" t="s">
        <v>565</v>
      </c>
      <c r="G63" s="370">
        <f t="shared" si="13"/>
        <v>0</v>
      </c>
      <c r="H63" s="361"/>
      <c r="I63" s="47"/>
      <c r="J63" s="47"/>
      <c r="K63" s="350"/>
      <c r="L63" s="370">
        <f t="shared" si="2"/>
        <v>0</v>
      </c>
      <c r="M63" s="361">
        <f>Q63</f>
        <v>0</v>
      </c>
      <c r="N63" s="44"/>
      <c r="O63" s="44"/>
      <c r="P63" s="44"/>
      <c r="Q63" s="47"/>
      <c r="R63" s="350"/>
      <c r="S63" s="370">
        <f t="shared" si="3"/>
        <v>0</v>
      </c>
      <c r="T63" s="45"/>
      <c r="U63" s="45"/>
    </row>
    <row r="64" spans="2:21" s="42" customFormat="1" ht="16.5" hidden="1">
      <c r="B64" s="61" t="s">
        <v>54</v>
      </c>
      <c r="C64" s="21" t="s">
        <v>558</v>
      </c>
      <c r="D64" s="49" t="s">
        <v>292</v>
      </c>
      <c r="E64" s="49" t="s">
        <v>297</v>
      </c>
      <c r="F64" s="262" t="s">
        <v>293</v>
      </c>
      <c r="G64" s="370">
        <f t="shared" si="13"/>
        <v>0</v>
      </c>
      <c r="H64" s="361"/>
      <c r="I64" s="44"/>
      <c r="J64" s="44"/>
      <c r="K64" s="350"/>
      <c r="L64" s="370">
        <f t="shared" si="2"/>
        <v>0</v>
      </c>
      <c r="M64" s="361">
        <f>Q64</f>
        <v>0</v>
      </c>
      <c r="N64" s="44"/>
      <c r="O64" s="44"/>
      <c r="P64" s="44"/>
      <c r="Q64" s="47"/>
      <c r="R64" s="350"/>
      <c r="S64" s="370">
        <f t="shared" si="3"/>
        <v>0</v>
      </c>
      <c r="T64" s="45"/>
      <c r="U64" s="45"/>
    </row>
    <row r="65" spans="2:21" s="46" customFormat="1" ht="19.5" customHeight="1" hidden="1">
      <c r="B65" s="21"/>
      <c r="C65" s="21" t="s">
        <v>559</v>
      </c>
      <c r="D65" s="21" t="s">
        <v>541</v>
      </c>
      <c r="E65" s="21" t="s">
        <v>297</v>
      </c>
      <c r="F65" s="262" t="s">
        <v>566</v>
      </c>
      <c r="G65" s="370">
        <f t="shared" si="13"/>
        <v>0</v>
      </c>
      <c r="H65" s="361"/>
      <c r="I65" s="47"/>
      <c r="J65" s="44"/>
      <c r="K65" s="350"/>
      <c r="L65" s="370">
        <f t="shared" si="2"/>
        <v>0</v>
      </c>
      <c r="M65" s="361">
        <f>Q65</f>
        <v>0</v>
      </c>
      <c r="N65" s="44"/>
      <c r="O65" s="44"/>
      <c r="P65" s="44"/>
      <c r="Q65" s="44"/>
      <c r="R65" s="350"/>
      <c r="S65" s="370">
        <f t="shared" si="3"/>
        <v>0</v>
      </c>
      <c r="T65" s="48"/>
      <c r="U65" s="48"/>
    </row>
    <row r="66" spans="2:21" s="46" customFormat="1" ht="13.5" customHeight="1">
      <c r="B66" s="21"/>
      <c r="C66" s="28" t="s">
        <v>928</v>
      </c>
      <c r="D66" s="28" t="s">
        <v>929</v>
      </c>
      <c r="E66" s="28"/>
      <c r="F66" s="399" t="s">
        <v>930</v>
      </c>
      <c r="G66" s="370">
        <f>G67+G68+G69</f>
        <v>14600</v>
      </c>
      <c r="H66" s="362">
        <f>H67+H68+H69</f>
        <v>14600</v>
      </c>
      <c r="I66" s="362">
        <f>I67+I68+I69</f>
        <v>0</v>
      </c>
      <c r="J66" s="362">
        <f>J67+J68+J69</f>
        <v>0</v>
      </c>
      <c r="K66" s="350"/>
      <c r="L66" s="370">
        <f aca="true" t="shared" si="14" ref="L66:Q66">L67+L68+L69</f>
        <v>0</v>
      </c>
      <c r="M66" s="362">
        <f t="shared" si="14"/>
        <v>0</v>
      </c>
      <c r="N66" s="362">
        <f t="shared" si="14"/>
        <v>0</v>
      </c>
      <c r="O66" s="362">
        <f t="shared" si="14"/>
        <v>0</v>
      </c>
      <c r="P66" s="362">
        <f t="shared" si="14"/>
        <v>0</v>
      </c>
      <c r="Q66" s="362">
        <f t="shared" si="14"/>
        <v>0</v>
      </c>
      <c r="R66" s="350"/>
      <c r="S66" s="370">
        <f t="shared" si="3"/>
        <v>14600</v>
      </c>
      <c r="T66" s="48"/>
      <c r="U66" s="48"/>
    </row>
    <row r="67" spans="2:21" s="42" customFormat="1" ht="16.5" customHeight="1" thickBot="1">
      <c r="B67" s="21"/>
      <c r="C67" s="21" t="s">
        <v>552</v>
      </c>
      <c r="D67" s="21" t="s">
        <v>279</v>
      </c>
      <c r="E67" s="21" t="s">
        <v>39</v>
      </c>
      <c r="F67" s="262" t="s">
        <v>298</v>
      </c>
      <c r="G67" s="370">
        <f t="shared" si="13"/>
        <v>14600</v>
      </c>
      <c r="H67" s="361">
        <v>14600</v>
      </c>
      <c r="I67" s="47"/>
      <c r="J67" s="47"/>
      <c r="K67" s="350"/>
      <c r="L67" s="370">
        <f t="shared" si="2"/>
        <v>0</v>
      </c>
      <c r="M67" s="361">
        <f>Q67</f>
        <v>0</v>
      </c>
      <c r="N67" s="44"/>
      <c r="O67" s="44"/>
      <c r="P67" s="44"/>
      <c r="Q67" s="44"/>
      <c r="R67" s="350"/>
      <c r="S67" s="370">
        <f t="shared" si="3"/>
        <v>14600</v>
      </c>
      <c r="T67" s="45"/>
      <c r="U67" s="45"/>
    </row>
    <row r="68" spans="2:21" s="46" customFormat="1" ht="24.75" customHeight="1" hidden="1">
      <c r="B68" s="28"/>
      <c r="C68" s="21" t="s">
        <v>560</v>
      </c>
      <c r="D68" s="21" t="s">
        <v>542</v>
      </c>
      <c r="E68" s="21" t="s">
        <v>39</v>
      </c>
      <c r="F68" s="262" t="s">
        <v>567</v>
      </c>
      <c r="G68" s="370">
        <f t="shared" si="13"/>
        <v>0</v>
      </c>
      <c r="H68" s="361"/>
      <c r="I68" s="47"/>
      <c r="J68" s="47"/>
      <c r="K68" s="350"/>
      <c r="L68" s="370">
        <f t="shared" si="2"/>
        <v>0</v>
      </c>
      <c r="M68" s="361">
        <f>Q68</f>
        <v>0</v>
      </c>
      <c r="N68" s="44"/>
      <c r="O68" s="44"/>
      <c r="P68" s="44"/>
      <c r="Q68" s="44"/>
      <c r="R68" s="350"/>
      <c r="S68" s="370">
        <f t="shared" si="3"/>
        <v>0</v>
      </c>
      <c r="T68" s="48"/>
      <c r="U68" s="48"/>
    </row>
    <row r="69" spans="2:21" s="46" customFormat="1" ht="15.75" hidden="1" thickBot="1">
      <c r="B69" s="28"/>
      <c r="C69" s="143" t="s">
        <v>561</v>
      </c>
      <c r="D69" s="143" t="s">
        <v>543</v>
      </c>
      <c r="E69" s="143" t="s">
        <v>568</v>
      </c>
      <c r="F69" s="383" t="s">
        <v>569</v>
      </c>
      <c r="G69" s="701">
        <f t="shared" si="13"/>
        <v>0</v>
      </c>
      <c r="H69" s="393"/>
      <c r="I69" s="294"/>
      <c r="J69" s="294"/>
      <c r="K69" s="347"/>
      <c r="L69" s="372">
        <f t="shared" si="2"/>
        <v>0</v>
      </c>
      <c r="M69" s="363"/>
      <c r="N69" s="294"/>
      <c r="O69" s="294"/>
      <c r="P69" s="294"/>
      <c r="Q69" s="346"/>
      <c r="R69" s="347"/>
      <c r="S69" s="372">
        <f t="shared" si="3"/>
        <v>0</v>
      </c>
      <c r="T69" s="48"/>
      <c r="U69" s="48"/>
    </row>
    <row r="70" spans="2:21" s="42" customFormat="1" ht="15.75" hidden="1" thickBot="1">
      <c r="B70" s="145"/>
      <c r="C70" s="147" t="s">
        <v>249</v>
      </c>
      <c r="D70" s="148" t="s">
        <v>248</v>
      </c>
      <c r="E70" s="148"/>
      <c r="F70" s="384" t="s">
        <v>950</v>
      </c>
      <c r="G70" s="368">
        <f>G71+G72+G87+G93</f>
        <v>0</v>
      </c>
      <c r="H70" s="368">
        <f aca="true" t="shared" si="15" ref="H70:S70">H71+H72+H87+H93</f>
        <v>0</v>
      </c>
      <c r="I70" s="368">
        <f t="shared" si="15"/>
        <v>0</v>
      </c>
      <c r="J70" s="368">
        <f t="shared" si="15"/>
        <v>0</v>
      </c>
      <c r="K70" s="368">
        <f t="shared" si="15"/>
        <v>0</v>
      </c>
      <c r="L70" s="368">
        <f t="shared" si="15"/>
        <v>0</v>
      </c>
      <c r="M70" s="368">
        <f t="shared" si="15"/>
        <v>0</v>
      </c>
      <c r="N70" s="368">
        <f t="shared" si="15"/>
        <v>0</v>
      </c>
      <c r="O70" s="368">
        <f t="shared" si="15"/>
        <v>0</v>
      </c>
      <c r="P70" s="368">
        <f t="shared" si="15"/>
        <v>0</v>
      </c>
      <c r="Q70" s="368">
        <f t="shared" si="15"/>
        <v>0</v>
      </c>
      <c r="R70" s="368">
        <f t="shared" si="15"/>
        <v>0</v>
      </c>
      <c r="S70" s="616">
        <f t="shared" si="15"/>
        <v>0</v>
      </c>
      <c r="T70" s="45"/>
      <c r="U70" s="45"/>
    </row>
    <row r="71" spans="2:21" s="42" customFormat="1" ht="15" hidden="1">
      <c r="B71" s="145"/>
      <c r="C71" s="301" t="s">
        <v>514</v>
      </c>
      <c r="D71" s="144" t="s">
        <v>521</v>
      </c>
      <c r="E71" s="144" t="s">
        <v>92</v>
      </c>
      <c r="F71" s="302" t="s">
        <v>892</v>
      </c>
      <c r="G71" s="369">
        <f aca="true" t="shared" si="16" ref="G71:G86">H71+K71</f>
        <v>0</v>
      </c>
      <c r="H71" s="360"/>
      <c r="I71" s="346"/>
      <c r="J71" s="346"/>
      <c r="K71" s="347"/>
      <c r="L71" s="369">
        <f t="shared" si="2"/>
        <v>0</v>
      </c>
      <c r="M71" s="365"/>
      <c r="N71" s="294"/>
      <c r="O71" s="294"/>
      <c r="P71" s="294"/>
      <c r="Q71" s="296"/>
      <c r="R71" s="395"/>
      <c r="S71" s="369">
        <f t="shared" si="3"/>
        <v>0</v>
      </c>
      <c r="T71" s="45"/>
      <c r="U71" s="45"/>
    </row>
    <row r="72" spans="2:21" s="42" customFormat="1" ht="15" hidden="1">
      <c r="B72" s="145"/>
      <c r="C72" s="397" t="s">
        <v>528</v>
      </c>
      <c r="D72" s="293" t="s">
        <v>318</v>
      </c>
      <c r="E72" s="293"/>
      <c r="F72" s="398" t="s">
        <v>233</v>
      </c>
      <c r="G72" s="370">
        <f>G73+G74+G77+G82+G83+G84+G85+G80+G86</f>
        <v>0</v>
      </c>
      <c r="H72" s="763">
        <f aca="true" t="shared" si="17" ref="H72:S72">H73+H74+H77+H82+H83+H84+H85+H80+H86</f>
        <v>0</v>
      </c>
      <c r="I72" s="44">
        <f t="shared" si="17"/>
        <v>0</v>
      </c>
      <c r="J72" s="362">
        <f t="shared" si="17"/>
        <v>0</v>
      </c>
      <c r="K72" s="700">
        <f t="shared" si="17"/>
        <v>0</v>
      </c>
      <c r="L72" s="370">
        <f t="shared" si="17"/>
        <v>0</v>
      </c>
      <c r="M72" s="763">
        <f t="shared" si="17"/>
        <v>0</v>
      </c>
      <c r="N72" s="362">
        <f t="shared" si="17"/>
        <v>0</v>
      </c>
      <c r="O72" s="44">
        <f t="shared" si="17"/>
        <v>0</v>
      </c>
      <c r="P72" s="44">
        <f t="shared" si="17"/>
        <v>0</v>
      </c>
      <c r="Q72" s="700">
        <f t="shared" si="17"/>
        <v>0</v>
      </c>
      <c r="R72" s="370">
        <f t="shared" si="17"/>
        <v>0</v>
      </c>
      <c r="S72" s="606">
        <f t="shared" si="17"/>
        <v>0</v>
      </c>
      <c r="T72" s="45"/>
      <c r="U72" s="45"/>
    </row>
    <row r="73" spans="2:21" s="42" customFormat="1" ht="19.5" customHeight="1" hidden="1">
      <c r="B73" s="21"/>
      <c r="C73" s="21" t="s">
        <v>250</v>
      </c>
      <c r="D73" s="21" t="s">
        <v>113</v>
      </c>
      <c r="E73" s="21" t="s">
        <v>114</v>
      </c>
      <c r="F73" s="262" t="s">
        <v>251</v>
      </c>
      <c r="G73" s="370">
        <f t="shared" si="16"/>
        <v>0</v>
      </c>
      <c r="H73" s="764"/>
      <c r="I73" s="361"/>
      <c r="J73" s="47"/>
      <c r="K73" s="598"/>
      <c r="L73" s="370">
        <f t="shared" si="2"/>
        <v>0</v>
      </c>
      <c r="M73" s="361">
        <f aca="true" t="shared" si="18" ref="M73:M94">Q73</f>
        <v>0</v>
      </c>
      <c r="N73" s="47"/>
      <c r="O73" s="44"/>
      <c r="P73" s="44"/>
      <c r="Q73" s="47"/>
      <c r="R73" s="350"/>
      <c r="S73" s="606">
        <f t="shared" si="3"/>
        <v>0</v>
      </c>
      <c r="T73" s="45"/>
      <c r="U73" s="45"/>
    </row>
    <row r="74" spans="2:21" s="42" customFormat="1" ht="19.5" customHeight="1" hidden="1">
      <c r="B74" s="21"/>
      <c r="C74" s="21" t="s">
        <v>252</v>
      </c>
      <c r="D74" s="21" t="s">
        <v>116</v>
      </c>
      <c r="E74" s="21"/>
      <c r="F74" s="262" t="s">
        <v>914</v>
      </c>
      <c r="G74" s="370">
        <f t="shared" si="16"/>
        <v>0</v>
      </c>
      <c r="H74" s="764"/>
      <c r="I74" s="361"/>
      <c r="J74" s="361"/>
      <c r="K74" s="589">
        <f aca="true" t="shared" si="19" ref="K74:Q74">K75+K76</f>
        <v>0</v>
      </c>
      <c r="L74" s="590">
        <f t="shared" si="19"/>
        <v>0</v>
      </c>
      <c r="M74" s="361">
        <f t="shared" si="19"/>
        <v>0</v>
      </c>
      <c r="N74" s="361"/>
      <c r="O74" s="361"/>
      <c r="P74" s="361">
        <f t="shared" si="19"/>
        <v>0</v>
      </c>
      <c r="Q74" s="361">
        <f t="shared" si="19"/>
        <v>0</v>
      </c>
      <c r="R74" s="350"/>
      <c r="S74" s="606">
        <f t="shared" si="3"/>
        <v>0</v>
      </c>
      <c r="T74" s="45"/>
      <c r="U74" s="45"/>
    </row>
    <row r="75" spans="2:21" s="42" customFormat="1" ht="15" hidden="1">
      <c r="B75" s="21"/>
      <c r="C75" s="61" t="s">
        <v>905</v>
      </c>
      <c r="D75" s="61" t="s">
        <v>906</v>
      </c>
      <c r="E75" s="61" t="s">
        <v>117</v>
      </c>
      <c r="F75" s="381" t="s">
        <v>907</v>
      </c>
      <c r="G75" s="370">
        <f t="shared" si="16"/>
        <v>0</v>
      </c>
      <c r="H75" s="764"/>
      <c r="I75" s="361"/>
      <c r="J75" s="47"/>
      <c r="K75" s="598"/>
      <c r="L75" s="370">
        <f t="shared" si="2"/>
        <v>0</v>
      </c>
      <c r="M75" s="361">
        <f t="shared" si="18"/>
        <v>0</v>
      </c>
      <c r="N75" s="47"/>
      <c r="O75" s="47"/>
      <c r="P75" s="44"/>
      <c r="Q75" s="47"/>
      <c r="R75" s="350"/>
      <c r="S75" s="606">
        <f t="shared" si="3"/>
        <v>0</v>
      </c>
      <c r="T75" s="45"/>
      <c r="U75" s="45"/>
    </row>
    <row r="76" spans="1:21" s="62" customFormat="1" ht="34.5" customHeight="1" hidden="1">
      <c r="A76" s="105"/>
      <c r="B76" s="21"/>
      <c r="C76" s="61" t="s">
        <v>909</v>
      </c>
      <c r="D76" s="61" t="s">
        <v>908</v>
      </c>
      <c r="E76" s="61" t="s">
        <v>114</v>
      </c>
      <c r="F76" s="381" t="s">
        <v>910</v>
      </c>
      <c r="G76" s="370">
        <f t="shared" si="16"/>
        <v>0</v>
      </c>
      <c r="H76" s="764"/>
      <c r="I76" s="361"/>
      <c r="J76" s="47"/>
      <c r="K76" s="765"/>
      <c r="L76" s="370">
        <f t="shared" si="2"/>
        <v>0</v>
      </c>
      <c r="M76" s="361">
        <f t="shared" si="18"/>
        <v>0</v>
      </c>
      <c r="N76" s="59"/>
      <c r="O76" s="59"/>
      <c r="P76" s="59"/>
      <c r="Q76" s="59"/>
      <c r="R76" s="356"/>
      <c r="S76" s="606">
        <f t="shared" si="3"/>
        <v>0</v>
      </c>
      <c r="T76" s="55"/>
      <c r="U76" s="55"/>
    </row>
    <row r="77" spans="1:21" s="62" customFormat="1" ht="18.75" customHeight="1" hidden="1">
      <c r="A77" s="105"/>
      <c r="B77" s="21"/>
      <c r="C77" s="21" t="s">
        <v>917</v>
      </c>
      <c r="D77" s="21" t="s">
        <v>137</v>
      </c>
      <c r="E77" s="21"/>
      <c r="F77" s="262" t="s">
        <v>913</v>
      </c>
      <c r="G77" s="370">
        <f t="shared" si="16"/>
        <v>0</v>
      </c>
      <c r="H77" s="764"/>
      <c r="I77" s="361"/>
      <c r="J77" s="361"/>
      <c r="K77" s="589">
        <f aca="true" t="shared" si="20" ref="K77:Q77">K78+K79</f>
        <v>0</v>
      </c>
      <c r="L77" s="590">
        <f t="shared" si="20"/>
        <v>0</v>
      </c>
      <c r="M77" s="361">
        <f t="shared" si="20"/>
        <v>0</v>
      </c>
      <c r="N77" s="361">
        <f t="shared" si="20"/>
        <v>0</v>
      </c>
      <c r="O77" s="361">
        <f t="shared" si="20"/>
        <v>0</v>
      </c>
      <c r="P77" s="361">
        <f t="shared" si="20"/>
        <v>0</v>
      </c>
      <c r="Q77" s="361">
        <f t="shared" si="20"/>
        <v>0</v>
      </c>
      <c r="R77" s="356"/>
      <c r="S77" s="606">
        <f t="shared" si="3"/>
        <v>0</v>
      </c>
      <c r="T77" s="55"/>
      <c r="U77" s="55"/>
    </row>
    <row r="78" spans="1:21" s="62" customFormat="1" ht="27" customHeight="1" hidden="1">
      <c r="A78" s="105"/>
      <c r="B78" s="21"/>
      <c r="C78" s="61" t="s">
        <v>911</v>
      </c>
      <c r="D78" s="61" t="s">
        <v>912</v>
      </c>
      <c r="E78" s="61" t="s">
        <v>117</v>
      </c>
      <c r="F78" s="381" t="s">
        <v>907</v>
      </c>
      <c r="G78" s="370">
        <f t="shared" si="16"/>
        <v>0</v>
      </c>
      <c r="H78" s="764"/>
      <c r="I78" s="361"/>
      <c r="J78" s="47"/>
      <c r="K78" s="765"/>
      <c r="L78" s="370"/>
      <c r="M78" s="361"/>
      <c r="N78" s="59"/>
      <c r="O78" s="59"/>
      <c r="P78" s="59"/>
      <c r="Q78" s="59"/>
      <c r="R78" s="356"/>
      <c r="S78" s="606">
        <f t="shared" si="3"/>
        <v>0</v>
      </c>
      <c r="T78" s="55"/>
      <c r="U78" s="55"/>
    </row>
    <row r="79" spans="1:21" s="62" customFormat="1" ht="37.5" customHeight="1" hidden="1">
      <c r="A79" s="105"/>
      <c r="B79" s="21"/>
      <c r="C79" s="61" t="s">
        <v>915</v>
      </c>
      <c r="D79" s="61" t="s">
        <v>916</v>
      </c>
      <c r="E79" s="61" t="s">
        <v>114</v>
      </c>
      <c r="F79" s="381" t="s">
        <v>910</v>
      </c>
      <c r="G79" s="370">
        <f t="shared" si="16"/>
        <v>0</v>
      </c>
      <c r="H79" s="764"/>
      <c r="I79" s="361"/>
      <c r="J79" s="47"/>
      <c r="K79" s="765"/>
      <c r="L79" s="370"/>
      <c r="M79" s="361"/>
      <c r="N79" s="59"/>
      <c r="O79" s="59"/>
      <c r="P79" s="59"/>
      <c r="Q79" s="59"/>
      <c r="R79" s="356"/>
      <c r="S79" s="606">
        <f t="shared" si="3"/>
        <v>0</v>
      </c>
      <c r="T79" s="55"/>
      <c r="U79" s="55"/>
    </row>
    <row r="80" spans="1:21" s="62" customFormat="1" ht="48.75" customHeight="1" hidden="1">
      <c r="A80" s="105"/>
      <c r="B80" s="21"/>
      <c r="C80" s="21" t="s">
        <v>980</v>
      </c>
      <c r="D80" s="21" t="s">
        <v>51</v>
      </c>
      <c r="E80" s="61"/>
      <c r="F80" s="262" t="s">
        <v>984</v>
      </c>
      <c r="G80" s="370">
        <f aca="true" t="shared" si="21" ref="G80:S80">G81</f>
        <v>0</v>
      </c>
      <c r="H80" s="763">
        <f t="shared" si="21"/>
        <v>0</v>
      </c>
      <c r="I80" s="44">
        <f t="shared" si="21"/>
        <v>0</v>
      </c>
      <c r="J80" s="362">
        <f t="shared" si="21"/>
        <v>0</v>
      </c>
      <c r="K80" s="700">
        <f t="shared" si="21"/>
        <v>0</v>
      </c>
      <c r="L80" s="370">
        <f t="shared" si="21"/>
        <v>0</v>
      </c>
      <c r="M80" s="591">
        <f t="shared" si="21"/>
        <v>0</v>
      </c>
      <c r="N80" s="44">
        <f t="shared" si="21"/>
        <v>0</v>
      </c>
      <c r="O80" s="362">
        <f t="shared" si="21"/>
        <v>0</v>
      </c>
      <c r="P80" s="362">
        <f t="shared" si="21"/>
        <v>0</v>
      </c>
      <c r="Q80" s="700">
        <f t="shared" si="21"/>
        <v>0</v>
      </c>
      <c r="R80" s="370">
        <f t="shared" si="21"/>
        <v>0</v>
      </c>
      <c r="S80" s="606">
        <f t="shared" si="21"/>
        <v>0</v>
      </c>
      <c r="T80" s="55"/>
      <c r="U80" s="55"/>
    </row>
    <row r="81" spans="1:21" s="62" customFormat="1" ht="16.5" customHeight="1" hidden="1">
      <c r="A81" s="105"/>
      <c r="B81" s="21"/>
      <c r="C81" s="61" t="s">
        <v>981</v>
      </c>
      <c r="D81" s="61" t="s">
        <v>982</v>
      </c>
      <c r="E81" s="61" t="s">
        <v>117</v>
      </c>
      <c r="F81" s="381" t="s">
        <v>992</v>
      </c>
      <c r="G81" s="370">
        <f t="shared" si="16"/>
        <v>0</v>
      </c>
      <c r="H81" s="361"/>
      <c r="I81" s="47"/>
      <c r="J81" s="47"/>
      <c r="K81" s="356"/>
      <c r="L81" s="370">
        <f>L82</f>
        <v>0</v>
      </c>
      <c r="M81" s="361"/>
      <c r="N81" s="59"/>
      <c r="O81" s="59"/>
      <c r="P81" s="59"/>
      <c r="Q81" s="59"/>
      <c r="R81" s="356"/>
      <c r="S81" s="606">
        <f t="shared" si="3"/>
        <v>0</v>
      </c>
      <c r="T81" s="55"/>
      <c r="U81" s="55"/>
    </row>
    <row r="82" spans="1:21" s="62" customFormat="1" ht="15" hidden="1">
      <c r="A82" s="105"/>
      <c r="B82" s="21"/>
      <c r="C82" s="21" t="s">
        <v>893</v>
      </c>
      <c r="D82" s="21" t="s">
        <v>141</v>
      </c>
      <c r="E82" s="21" t="s">
        <v>121</v>
      </c>
      <c r="F82" s="262" t="s">
        <v>495</v>
      </c>
      <c r="G82" s="370">
        <f t="shared" si="16"/>
        <v>0</v>
      </c>
      <c r="H82" s="361"/>
      <c r="I82" s="47"/>
      <c r="J82" s="47"/>
      <c r="K82" s="356"/>
      <c r="L82" s="370">
        <f>L83</f>
        <v>0</v>
      </c>
      <c r="M82" s="361">
        <f t="shared" si="18"/>
        <v>0</v>
      </c>
      <c r="N82" s="47"/>
      <c r="O82" s="47"/>
      <c r="P82" s="47"/>
      <c r="Q82" s="59"/>
      <c r="R82" s="356"/>
      <c r="S82" s="370">
        <f t="shared" si="3"/>
        <v>0</v>
      </c>
      <c r="T82" s="55"/>
      <c r="U82" s="55"/>
    </row>
    <row r="83" spans="1:21" s="42" customFormat="1" ht="17.25" customHeight="1" hidden="1">
      <c r="A83" s="104" t="s">
        <v>125</v>
      </c>
      <c r="B83" s="25"/>
      <c r="C83" s="21" t="s">
        <v>901</v>
      </c>
      <c r="D83" s="21" t="s">
        <v>894</v>
      </c>
      <c r="E83" s="21" t="s">
        <v>124</v>
      </c>
      <c r="F83" s="262" t="s">
        <v>307</v>
      </c>
      <c r="G83" s="370">
        <f t="shared" si="16"/>
        <v>0</v>
      </c>
      <c r="H83" s="361"/>
      <c r="I83" s="47"/>
      <c r="J83" s="47"/>
      <c r="K83" s="352"/>
      <c r="L83" s="370">
        <f>L84</f>
        <v>0</v>
      </c>
      <c r="M83" s="361">
        <f t="shared" si="18"/>
        <v>0</v>
      </c>
      <c r="N83" s="47"/>
      <c r="O83" s="47"/>
      <c r="P83" s="47"/>
      <c r="Q83" s="47"/>
      <c r="R83" s="352"/>
      <c r="S83" s="370">
        <f t="shared" si="3"/>
        <v>0</v>
      </c>
      <c r="T83" s="45"/>
      <c r="U83" s="45"/>
    </row>
    <row r="84" spans="2:21" s="42" customFormat="1" ht="15" customHeight="1" hidden="1">
      <c r="B84" s="21"/>
      <c r="C84" s="21" t="s">
        <v>902</v>
      </c>
      <c r="D84" s="21" t="s">
        <v>895</v>
      </c>
      <c r="E84" s="21" t="s">
        <v>124</v>
      </c>
      <c r="F84" s="262" t="s">
        <v>362</v>
      </c>
      <c r="G84" s="370">
        <f t="shared" si="16"/>
        <v>0</v>
      </c>
      <c r="H84" s="361"/>
      <c r="I84" s="47"/>
      <c r="J84" s="47"/>
      <c r="K84" s="350"/>
      <c r="L84" s="370">
        <f>L85</f>
        <v>0</v>
      </c>
      <c r="M84" s="361">
        <f t="shared" si="18"/>
        <v>0</v>
      </c>
      <c r="N84" s="44"/>
      <c r="O84" s="44"/>
      <c r="P84" s="44"/>
      <c r="Q84" s="44"/>
      <c r="R84" s="350"/>
      <c r="S84" s="370">
        <f t="shared" si="3"/>
        <v>0</v>
      </c>
      <c r="T84" s="45"/>
      <c r="U84" s="45"/>
    </row>
    <row r="85" spans="2:21" s="42" customFormat="1" ht="22.5" customHeight="1" hidden="1">
      <c r="B85" s="21"/>
      <c r="C85" s="21" t="s">
        <v>903</v>
      </c>
      <c r="D85" s="21" t="s">
        <v>896</v>
      </c>
      <c r="E85" s="21" t="s">
        <v>124</v>
      </c>
      <c r="F85" s="262" t="s">
        <v>897</v>
      </c>
      <c r="G85" s="370">
        <f t="shared" si="16"/>
        <v>0</v>
      </c>
      <c r="H85" s="361"/>
      <c r="I85" s="47"/>
      <c r="J85" s="47"/>
      <c r="K85" s="350"/>
      <c r="L85" s="370">
        <f>L86</f>
        <v>0</v>
      </c>
      <c r="M85" s="361">
        <f t="shared" si="18"/>
        <v>0</v>
      </c>
      <c r="N85" s="44"/>
      <c r="O85" s="44"/>
      <c r="P85" s="44"/>
      <c r="Q85" s="44"/>
      <c r="R85" s="350"/>
      <c r="S85" s="370">
        <f t="shared" si="3"/>
        <v>0</v>
      </c>
      <c r="T85" s="45"/>
      <c r="U85" s="45"/>
    </row>
    <row r="86" spans="2:21" s="42" customFormat="1" ht="14.25" customHeight="1" hidden="1">
      <c r="B86" s="21"/>
      <c r="C86" s="21" t="s">
        <v>951</v>
      </c>
      <c r="D86" s="21" t="s">
        <v>952</v>
      </c>
      <c r="E86" s="21" t="s">
        <v>124</v>
      </c>
      <c r="F86" s="262" t="s">
        <v>976</v>
      </c>
      <c r="G86" s="370">
        <f t="shared" si="16"/>
        <v>0</v>
      </c>
      <c r="H86" s="361"/>
      <c r="I86" s="47"/>
      <c r="J86" s="47"/>
      <c r="K86" s="350"/>
      <c r="L86" s="370">
        <f t="shared" si="2"/>
        <v>0</v>
      </c>
      <c r="M86" s="361"/>
      <c r="N86" s="44"/>
      <c r="O86" s="44"/>
      <c r="P86" s="44"/>
      <c r="Q86" s="44"/>
      <c r="R86" s="350"/>
      <c r="S86" s="370">
        <f t="shared" si="3"/>
        <v>0</v>
      </c>
      <c r="T86" s="45"/>
      <c r="U86" s="45"/>
    </row>
    <row r="87" spans="2:21" s="42" customFormat="1" ht="20.25" customHeight="1" hidden="1">
      <c r="B87" s="21"/>
      <c r="C87" s="28" t="s">
        <v>529</v>
      </c>
      <c r="D87" s="28" t="s">
        <v>321</v>
      </c>
      <c r="E87" s="28"/>
      <c r="F87" s="399" t="s">
        <v>570</v>
      </c>
      <c r="G87" s="370">
        <f aca="true" t="shared" si="22" ref="G87:R87">G88+G89+G90+G91+G92</f>
        <v>0</v>
      </c>
      <c r="H87" s="362">
        <f t="shared" si="22"/>
        <v>0</v>
      </c>
      <c r="I87" s="44">
        <f t="shared" si="22"/>
        <v>0</v>
      </c>
      <c r="J87" s="44">
        <f t="shared" si="22"/>
        <v>0</v>
      </c>
      <c r="K87" s="350">
        <f t="shared" si="22"/>
        <v>0</v>
      </c>
      <c r="L87" s="370">
        <f t="shared" si="2"/>
        <v>0</v>
      </c>
      <c r="M87" s="362">
        <f t="shared" si="22"/>
        <v>0</v>
      </c>
      <c r="N87" s="44">
        <f t="shared" si="22"/>
        <v>0</v>
      </c>
      <c r="O87" s="44">
        <f t="shared" si="22"/>
        <v>0</v>
      </c>
      <c r="P87" s="44">
        <f t="shared" si="22"/>
        <v>0</v>
      </c>
      <c r="Q87" s="44">
        <f t="shared" si="22"/>
        <v>0</v>
      </c>
      <c r="R87" s="350">
        <f t="shared" si="22"/>
        <v>0</v>
      </c>
      <c r="S87" s="370">
        <f t="shared" si="3"/>
        <v>0</v>
      </c>
      <c r="T87" s="45"/>
      <c r="U87" s="45"/>
    </row>
    <row r="88" spans="2:21" s="42" customFormat="1" ht="20.25" customHeight="1" hidden="1">
      <c r="B88" s="21"/>
      <c r="C88" s="21" t="s">
        <v>515</v>
      </c>
      <c r="D88" s="21" t="s">
        <v>29</v>
      </c>
      <c r="E88" s="21" t="s">
        <v>30</v>
      </c>
      <c r="F88" s="262" t="s">
        <v>31</v>
      </c>
      <c r="G88" s="370">
        <f>H88+K88</f>
        <v>0</v>
      </c>
      <c r="H88" s="361"/>
      <c r="I88" s="47"/>
      <c r="J88" s="47"/>
      <c r="K88" s="350"/>
      <c r="L88" s="370">
        <f t="shared" si="2"/>
        <v>0</v>
      </c>
      <c r="M88" s="361"/>
      <c r="N88" s="44"/>
      <c r="O88" s="44"/>
      <c r="P88" s="44"/>
      <c r="Q88" s="44"/>
      <c r="R88" s="350"/>
      <c r="S88" s="370">
        <f t="shared" si="3"/>
        <v>0</v>
      </c>
      <c r="T88" s="45"/>
      <c r="U88" s="45"/>
    </row>
    <row r="89" spans="1:21" s="42" customFormat="1" ht="15" hidden="1">
      <c r="A89" s="104" t="s">
        <v>110</v>
      </c>
      <c r="B89" s="21"/>
      <c r="C89" s="21" t="s">
        <v>256</v>
      </c>
      <c r="D89" s="21" t="s">
        <v>246</v>
      </c>
      <c r="E89" s="21" t="s">
        <v>30</v>
      </c>
      <c r="F89" s="262" t="s">
        <v>132</v>
      </c>
      <c r="G89" s="370">
        <f>H89+K89</f>
        <v>0</v>
      </c>
      <c r="H89" s="361"/>
      <c r="I89" s="47"/>
      <c r="J89" s="47"/>
      <c r="K89" s="352"/>
      <c r="L89" s="370">
        <f t="shared" si="2"/>
        <v>0</v>
      </c>
      <c r="M89" s="361">
        <f t="shared" si="18"/>
        <v>0</v>
      </c>
      <c r="N89" s="47"/>
      <c r="O89" s="47"/>
      <c r="P89" s="47"/>
      <c r="Q89" s="47"/>
      <c r="R89" s="352"/>
      <c r="S89" s="370">
        <f t="shared" si="3"/>
        <v>0</v>
      </c>
      <c r="T89" s="45"/>
      <c r="U89" s="45"/>
    </row>
    <row r="90" spans="1:21" s="42" customFormat="1" ht="30.75" hidden="1">
      <c r="A90" s="104"/>
      <c r="B90" s="21"/>
      <c r="C90" s="21" t="s">
        <v>516</v>
      </c>
      <c r="D90" s="21" t="s">
        <v>243</v>
      </c>
      <c r="E90" s="143" t="s">
        <v>30</v>
      </c>
      <c r="F90" s="385" t="s">
        <v>244</v>
      </c>
      <c r="G90" s="370">
        <f>H90+K90</f>
        <v>0</v>
      </c>
      <c r="H90" s="361"/>
      <c r="I90" s="47"/>
      <c r="J90" s="47"/>
      <c r="K90" s="352"/>
      <c r="L90" s="370">
        <f t="shared" si="2"/>
        <v>0</v>
      </c>
      <c r="M90" s="361">
        <f t="shared" si="18"/>
        <v>0</v>
      </c>
      <c r="N90" s="47"/>
      <c r="O90" s="47"/>
      <c r="P90" s="47"/>
      <c r="Q90" s="47"/>
      <c r="R90" s="352"/>
      <c r="S90" s="370">
        <f t="shared" si="3"/>
        <v>0</v>
      </c>
      <c r="T90" s="45"/>
      <c r="U90" s="45"/>
    </row>
    <row r="91" spans="1:21" s="42" customFormat="1" ht="30.75" hidden="1">
      <c r="A91" s="104"/>
      <c r="B91" s="21"/>
      <c r="C91" s="21" t="s">
        <v>517</v>
      </c>
      <c r="D91" s="145" t="s">
        <v>519</v>
      </c>
      <c r="E91" s="400" t="s">
        <v>30</v>
      </c>
      <c r="F91" s="386" t="s">
        <v>520</v>
      </c>
      <c r="G91" s="370">
        <f>H91+K91</f>
        <v>0</v>
      </c>
      <c r="H91" s="361"/>
      <c r="I91" s="47"/>
      <c r="J91" s="47"/>
      <c r="K91" s="352"/>
      <c r="L91" s="370">
        <f t="shared" si="2"/>
        <v>0</v>
      </c>
      <c r="M91" s="361">
        <f t="shared" si="18"/>
        <v>0</v>
      </c>
      <c r="N91" s="47"/>
      <c r="O91" s="47"/>
      <c r="P91" s="47"/>
      <c r="Q91" s="47"/>
      <c r="R91" s="352"/>
      <c r="S91" s="370">
        <f t="shared" si="3"/>
        <v>0</v>
      </c>
      <c r="T91" s="45"/>
      <c r="U91" s="45"/>
    </row>
    <row r="92" spans="1:21" s="42" customFormat="1" ht="15" hidden="1">
      <c r="A92" s="104"/>
      <c r="B92" s="21"/>
      <c r="C92" s="21" t="s">
        <v>518</v>
      </c>
      <c r="D92" s="21" t="s">
        <v>366</v>
      </c>
      <c r="E92" s="144" t="s">
        <v>30</v>
      </c>
      <c r="F92" s="601" t="s">
        <v>367</v>
      </c>
      <c r="G92" s="394">
        <f>H92+K92</f>
        <v>0</v>
      </c>
      <c r="H92" s="363"/>
      <c r="I92" s="140"/>
      <c r="J92" s="140"/>
      <c r="K92" s="357"/>
      <c r="L92" s="370">
        <f t="shared" si="2"/>
        <v>0</v>
      </c>
      <c r="M92" s="363">
        <f t="shared" si="18"/>
        <v>0</v>
      </c>
      <c r="N92" s="140"/>
      <c r="O92" s="140"/>
      <c r="P92" s="140"/>
      <c r="Q92" s="140"/>
      <c r="R92" s="357"/>
      <c r="S92" s="370">
        <f t="shared" si="3"/>
        <v>0</v>
      </c>
      <c r="T92" s="45"/>
      <c r="U92" s="45"/>
    </row>
    <row r="93" spans="1:21" s="42" customFormat="1" ht="15" hidden="1">
      <c r="A93" s="104"/>
      <c r="B93" s="145"/>
      <c r="C93" s="28" t="s">
        <v>971</v>
      </c>
      <c r="D93" s="28" t="s">
        <v>926</v>
      </c>
      <c r="E93" s="28"/>
      <c r="F93" s="377" t="s">
        <v>927</v>
      </c>
      <c r="G93" s="394">
        <f aca="true" t="shared" si="23" ref="G93:S93">G94</f>
        <v>0</v>
      </c>
      <c r="H93" s="361">
        <f t="shared" si="23"/>
        <v>0</v>
      </c>
      <c r="I93" s="47">
        <f t="shared" si="23"/>
        <v>0</v>
      </c>
      <c r="J93" s="47">
        <f t="shared" si="23"/>
        <v>0</v>
      </c>
      <c r="K93" s="47">
        <f t="shared" si="23"/>
        <v>0</v>
      </c>
      <c r="L93" s="370">
        <f t="shared" si="23"/>
        <v>0</v>
      </c>
      <c r="M93" s="363">
        <f t="shared" si="23"/>
        <v>0</v>
      </c>
      <c r="N93" s="47">
        <f t="shared" si="23"/>
        <v>0</v>
      </c>
      <c r="O93" s="47">
        <f t="shared" si="23"/>
        <v>0</v>
      </c>
      <c r="P93" s="47">
        <f t="shared" si="23"/>
        <v>0</v>
      </c>
      <c r="Q93" s="47">
        <f t="shared" si="23"/>
        <v>0</v>
      </c>
      <c r="R93" s="352">
        <f t="shared" si="23"/>
        <v>0</v>
      </c>
      <c r="S93" s="590">
        <f t="shared" si="23"/>
        <v>0</v>
      </c>
      <c r="T93" s="45"/>
      <c r="U93" s="45"/>
    </row>
    <row r="94" spans="1:21" s="42" customFormat="1" ht="15.75" hidden="1" thickBot="1">
      <c r="A94" s="104"/>
      <c r="B94" s="145"/>
      <c r="C94" s="599" t="s">
        <v>972</v>
      </c>
      <c r="D94" s="295" t="s">
        <v>973</v>
      </c>
      <c r="E94" s="295" t="s">
        <v>553</v>
      </c>
      <c r="F94" s="602" t="s">
        <v>974</v>
      </c>
      <c r="G94" s="372">
        <f>H94+K94</f>
        <v>0</v>
      </c>
      <c r="H94" s="603"/>
      <c r="I94" s="139"/>
      <c r="J94" s="139"/>
      <c r="K94" s="306"/>
      <c r="L94" s="370">
        <f t="shared" si="2"/>
        <v>0</v>
      </c>
      <c r="M94" s="363">
        <f t="shared" si="18"/>
        <v>0</v>
      </c>
      <c r="N94" s="139"/>
      <c r="O94" s="139"/>
      <c r="P94" s="139"/>
      <c r="Q94" s="306"/>
      <c r="R94" s="351"/>
      <c r="S94" s="370">
        <f t="shared" si="3"/>
        <v>0</v>
      </c>
      <c r="T94" s="45"/>
      <c r="U94" s="45"/>
    </row>
    <row r="95" spans="1:21" s="62" customFormat="1" ht="15.75" hidden="1" thickBot="1">
      <c r="A95" s="105"/>
      <c r="B95" s="153" t="s">
        <v>207</v>
      </c>
      <c r="C95" s="147" t="s">
        <v>111</v>
      </c>
      <c r="D95" s="148"/>
      <c r="E95" s="148"/>
      <c r="F95" s="384" t="s">
        <v>522</v>
      </c>
      <c r="G95" s="368">
        <f>G96+G97+G98</f>
        <v>0</v>
      </c>
      <c r="H95" s="368">
        <f aca="true" t="shared" si="24" ref="H95:Q95">H96+H97+H98</f>
        <v>0</v>
      </c>
      <c r="I95" s="368">
        <f t="shared" si="24"/>
        <v>0</v>
      </c>
      <c r="J95" s="368">
        <f t="shared" si="24"/>
        <v>0</v>
      </c>
      <c r="K95" s="368">
        <f t="shared" si="24"/>
        <v>0</v>
      </c>
      <c r="L95" s="368">
        <f t="shared" si="24"/>
        <v>0</v>
      </c>
      <c r="M95" s="368">
        <f t="shared" si="24"/>
        <v>0</v>
      </c>
      <c r="N95" s="368">
        <f t="shared" si="24"/>
        <v>0</v>
      </c>
      <c r="O95" s="368">
        <f t="shared" si="24"/>
        <v>0</v>
      </c>
      <c r="P95" s="368">
        <f t="shared" si="24"/>
        <v>0</v>
      </c>
      <c r="Q95" s="368">
        <f t="shared" si="24"/>
        <v>0</v>
      </c>
      <c r="R95" s="355" t="e">
        <f>R96+R97+R98+R99+R100+R101+R102</f>
        <v>#REF!</v>
      </c>
      <c r="S95" s="368">
        <f t="shared" si="3"/>
        <v>0</v>
      </c>
      <c r="T95" s="55"/>
      <c r="U95" s="55"/>
    </row>
    <row r="96" spans="1:21" s="62" customFormat="1" ht="15" hidden="1">
      <c r="A96" s="127"/>
      <c r="B96" s="153"/>
      <c r="C96" s="295" t="s">
        <v>523</v>
      </c>
      <c r="D96" s="295" t="s">
        <v>521</v>
      </c>
      <c r="E96" s="295" t="s">
        <v>92</v>
      </c>
      <c r="F96" s="299" t="s">
        <v>892</v>
      </c>
      <c r="G96" s="371">
        <f aca="true" t="shared" si="25" ref="G96:G106">H96+K96</f>
        <v>0</v>
      </c>
      <c r="H96" s="360"/>
      <c r="I96" s="346"/>
      <c r="J96" s="346"/>
      <c r="K96" s="347"/>
      <c r="L96" s="371">
        <f t="shared" si="2"/>
        <v>0</v>
      </c>
      <c r="M96" s="360">
        <f aca="true" t="shared" si="26" ref="M96:M106">Q96</f>
        <v>0</v>
      </c>
      <c r="N96" s="142"/>
      <c r="O96" s="142"/>
      <c r="P96" s="142"/>
      <c r="Q96" s="142"/>
      <c r="R96" s="353"/>
      <c r="S96" s="371">
        <f t="shared" si="3"/>
        <v>0</v>
      </c>
      <c r="T96" s="55"/>
      <c r="U96" s="55"/>
    </row>
    <row r="97" spans="1:21" s="62" customFormat="1" ht="15" hidden="1">
      <c r="A97" s="127"/>
      <c r="B97" s="145"/>
      <c r="C97" s="21" t="s">
        <v>904</v>
      </c>
      <c r="D97" s="21" t="s">
        <v>379</v>
      </c>
      <c r="E97" s="21" t="s">
        <v>121</v>
      </c>
      <c r="F97" s="378" t="s">
        <v>496</v>
      </c>
      <c r="G97" s="370">
        <f t="shared" si="25"/>
        <v>0</v>
      </c>
      <c r="H97" s="361"/>
      <c r="I97" s="47"/>
      <c r="J97" s="47"/>
      <c r="K97" s="352"/>
      <c r="L97" s="370">
        <f t="shared" si="2"/>
        <v>0</v>
      </c>
      <c r="M97" s="361">
        <f t="shared" si="26"/>
        <v>0</v>
      </c>
      <c r="N97" s="47"/>
      <c r="O97" s="47"/>
      <c r="P97" s="44"/>
      <c r="Q97" s="44"/>
      <c r="R97" s="350" t="e">
        <f>#REF!+#REF!</f>
        <v>#REF!</v>
      </c>
      <c r="S97" s="370">
        <f t="shared" si="3"/>
        <v>0</v>
      </c>
      <c r="T97" s="55"/>
      <c r="U97" s="55"/>
    </row>
    <row r="98" spans="1:21" s="62" customFormat="1" ht="15" hidden="1">
      <c r="A98" s="127"/>
      <c r="B98" s="153"/>
      <c r="C98" s="26" t="s">
        <v>530</v>
      </c>
      <c r="D98" s="26" t="s">
        <v>316</v>
      </c>
      <c r="E98" s="26"/>
      <c r="F98" s="401" t="s">
        <v>348</v>
      </c>
      <c r="G98" s="370">
        <f>G99+G100+G101+G102</f>
        <v>0</v>
      </c>
      <c r="H98" s="370">
        <f aca="true" t="shared" si="27" ref="H98:Q98">H99+H100+H101+H102</f>
        <v>0</v>
      </c>
      <c r="I98" s="370">
        <f t="shared" si="27"/>
        <v>0</v>
      </c>
      <c r="J98" s="370">
        <f t="shared" si="27"/>
        <v>0</v>
      </c>
      <c r="K98" s="370">
        <f t="shared" si="27"/>
        <v>0</v>
      </c>
      <c r="L98" s="370">
        <f t="shared" si="27"/>
        <v>0</v>
      </c>
      <c r="M98" s="370">
        <f t="shared" si="27"/>
        <v>0</v>
      </c>
      <c r="N98" s="370">
        <f t="shared" si="27"/>
        <v>0</v>
      </c>
      <c r="O98" s="370">
        <f t="shared" si="27"/>
        <v>0</v>
      </c>
      <c r="P98" s="370">
        <f t="shared" si="27"/>
        <v>0</v>
      </c>
      <c r="Q98" s="370">
        <f t="shared" si="27"/>
        <v>0</v>
      </c>
      <c r="R98" s="350"/>
      <c r="S98" s="370">
        <f t="shared" si="3"/>
        <v>0</v>
      </c>
      <c r="T98" s="55"/>
      <c r="U98" s="55"/>
    </row>
    <row r="99" spans="2:21" s="42" customFormat="1" ht="16.5" customHeight="1" hidden="1">
      <c r="B99" s="108"/>
      <c r="C99" s="21" t="s">
        <v>264</v>
      </c>
      <c r="D99" s="21" t="s">
        <v>265</v>
      </c>
      <c r="E99" s="21" t="s">
        <v>174</v>
      </c>
      <c r="F99" s="378" t="s">
        <v>266</v>
      </c>
      <c r="G99" s="370">
        <f t="shared" si="25"/>
        <v>0</v>
      </c>
      <c r="H99" s="361"/>
      <c r="I99" s="47"/>
      <c r="J99" s="47"/>
      <c r="K99" s="352"/>
      <c r="L99" s="370">
        <f t="shared" si="2"/>
        <v>0</v>
      </c>
      <c r="M99" s="361">
        <f t="shared" si="26"/>
        <v>0</v>
      </c>
      <c r="N99" s="44"/>
      <c r="O99" s="44"/>
      <c r="P99" s="44"/>
      <c r="Q99" s="47"/>
      <c r="R99" s="350"/>
      <c r="S99" s="370">
        <f t="shared" si="3"/>
        <v>0</v>
      </c>
      <c r="T99" s="45"/>
      <c r="U99" s="45"/>
    </row>
    <row r="100" spans="1:21" s="65" customFormat="1" ht="15" hidden="1">
      <c r="A100" s="106"/>
      <c r="B100" s="21"/>
      <c r="C100" s="21" t="s">
        <v>267</v>
      </c>
      <c r="D100" s="21" t="s">
        <v>173</v>
      </c>
      <c r="E100" s="21" t="s">
        <v>176</v>
      </c>
      <c r="F100" s="378" t="s">
        <v>345</v>
      </c>
      <c r="G100" s="370">
        <f t="shared" si="25"/>
        <v>0</v>
      </c>
      <c r="H100" s="361"/>
      <c r="I100" s="47"/>
      <c r="J100" s="47"/>
      <c r="K100" s="352"/>
      <c r="L100" s="370">
        <f aca="true" t="shared" si="28" ref="L100:L107">N100+Q100</f>
        <v>0</v>
      </c>
      <c r="M100" s="361">
        <f t="shared" si="26"/>
        <v>0</v>
      </c>
      <c r="N100" s="47"/>
      <c r="O100" s="47"/>
      <c r="P100" s="47"/>
      <c r="Q100" s="47"/>
      <c r="R100" s="350"/>
      <c r="S100" s="370">
        <f aca="true" t="shared" si="29" ref="S100:S107">G100+L100</f>
        <v>0</v>
      </c>
      <c r="T100" s="64"/>
      <c r="U100" s="64"/>
    </row>
    <row r="101" spans="2:21" s="65" customFormat="1" ht="15" hidden="1">
      <c r="B101" s="278"/>
      <c r="C101" s="27" t="s">
        <v>312</v>
      </c>
      <c r="D101" s="27" t="s">
        <v>313</v>
      </c>
      <c r="E101" s="27" t="s">
        <v>178</v>
      </c>
      <c r="F101" s="387" t="s">
        <v>314</v>
      </c>
      <c r="G101" s="370">
        <f t="shared" si="25"/>
        <v>0</v>
      </c>
      <c r="H101" s="361"/>
      <c r="I101" s="47"/>
      <c r="J101" s="47"/>
      <c r="K101" s="352"/>
      <c r="L101" s="370">
        <f t="shared" si="28"/>
        <v>0</v>
      </c>
      <c r="M101" s="361">
        <f t="shared" si="26"/>
        <v>0</v>
      </c>
      <c r="N101" s="44"/>
      <c r="O101" s="44"/>
      <c r="P101" s="44"/>
      <c r="Q101" s="44"/>
      <c r="R101" s="350"/>
      <c r="S101" s="370">
        <f t="shared" si="29"/>
        <v>0</v>
      </c>
      <c r="T101" s="64"/>
      <c r="U101" s="64"/>
    </row>
    <row r="102" spans="2:21" s="65" customFormat="1" ht="15.75" hidden="1" thickBot="1">
      <c r="B102" s="278"/>
      <c r="C102" s="403" t="s">
        <v>571</v>
      </c>
      <c r="D102" s="345" t="s">
        <v>299</v>
      </c>
      <c r="E102" s="402" t="s">
        <v>178</v>
      </c>
      <c r="F102" s="388" t="s">
        <v>300</v>
      </c>
      <c r="G102" s="371">
        <f t="shared" si="25"/>
        <v>0</v>
      </c>
      <c r="H102" s="360"/>
      <c r="I102" s="346"/>
      <c r="J102" s="346"/>
      <c r="K102" s="351"/>
      <c r="L102" s="372">
        <f t="shared" si="28"/>
        <v>0</v>
      </c>
      <c r="M102" s="360"/>
      <c r="N102" s="294"/>
      <c r="O102" s="294"/>
      <c r="P102" s="294"/>
      <c r="Q102" s="294"/>
      <c r="R102" s="347"/>
      <c r="S102" s="372">
        <f t="shared" si="29"/>
        <v>0</v>
      </c>
      <c r="T102" s="64"/>
      <c r="U102" s="64"/>
    </row>
    <row r="103" spans="1:21" s="42" customFormat="1" ht="17.25" customHeight="1" thickBot="1">
      <c r="A103" s="104"/>
      <c r="B103" s="145"/>
      <c r="C103" s="298" t="s">
        <v>286</v>
      </c>
      <c r="D103" s="297" t="s">
        <v>285</v>
      </c>
      <c r="E103" s="300"/>
      <c r="F103" s="389" t="s">
        <v>531</v>
      </c>
      <c r="G103" s="368">
        <f>G104+G105+G106</f>
        <v>-53800</v>
      </c>
      <c r="H103" s="368">
        <f aca="true" t="shared" si="30" ref="H103:S103">H104+H105+H106</f>
        <v>0</v>
      </c>
      <c r="I103" s="368">
        <f t="shared" si="30"/>
        <v>0</v>
      </c>
      <c r="J103" s="368">
        <f t="shared" si="30"/>
        <v>0</v>
      </c>
      <c r="K103" s="368">
        <f t="shared" si="30"/>
        <v>0</v>
      </c>
      <c r="L103" s="368">
        <f t="shared" si="30"/>
        <v>0</v>
      </c>
      <c r="M103" s="368">
        <f t="shared" si="30"/>
        <v>0</v>
      </c>
      <c r="N103" s="368">
        <f t="shared" si="30"/>
        <v>0</v>
      </c>
      <c r="O103" s="368">
        <f t="shared" si="30"/>
        <v>0</v>
      </c>
      <c r="P103" s="368">
        <f t="shared" si="30"/>
        <v>0</v>
      </c>
      <c r="Q103" s="368">
        <f t="shared" si="30"/>
        <v>0</v>
      </c>
      <c r="R103" s="368">
        <f t="shared" si="30"/>
        <v>0</v>
      </c>
      <c r="S103" s="368">
        <f t="shared" si="30"/>
        <v>-53800</v>
      </c>
      <c r="T103" s="45"/>
      <c r="U103" s="45"/>
    </row>
    <row r="104" spans="1:21" s="42" customFormat="1" ht="17.25" customHeight="1" hidden="1">
      <c r="A104" s="104"/>
      <c r="B104" s="21" t="s">
        <v>208</v>
      </c>
      <c r="C104" s="21" t="s">
        <v>524</v>
      </c>
      <c r="D104" s="21" t="s">
        <v>521</v>
      </c>
      <c r="E104" s="21" t="s">
        <v>92</v>
      </c>
      <c r="F104" s="390" t="s">
        <v>900</v>
      </c>
      <c r="G104" s="373">
        <f t="shared" si="25"/>
        <v>0</v>
      </c>
      <c r="H104" s="366"/>
      <c r="I104" s="348"/>
      <c r="J104" s="348"/>
      <c r="K104" s="358"/>
      <c r="L104" s="369">
        <f t="shared" si="28"/>
        <v>0</v>
      </c>
      <c r="M104" s="366">
        <f t="shared" si="26"/>
        <v>0</v>
      </c>
      <c r="N104" s="140"/>
      <c r="O104" s="140"/>
      <c r="P104" s="140"/>
      <c r="Q104" s="140"/>
      <c r="R104" s="357"/>
      <c r="S104" s="373">
        <f t="shared" si="29"/>
        <v>0</v>
      </c>
      <c r="T104" s="45"/>
      <c r="U104" s="45"/>
    </row>
    <row r="105" spans="1:21" s="42" customFormat="1" ht="15.75" thickBot="1">
      <c r="A105" s="104"/>
      <c r="B105" s="21"/>
      <c r="C105" s="21" t="s">
        <v>947</v>
      </c>
      <c r="D105" s="21" t="s">
        <v>898</v>
      </c>
      <c r="E105" s="21" t="s">
        <v>42</v>
      </c>
      <c r="F105" s="391" t="s">
        <v>899</v>
      </c>
      <c r="G105" s="370">
        <v>-53800</v>
      </c>
      <c r="H105" s="363"/>
      <c r="I105" s="140"/>
      <c r="J105" s="140"/>
      <c r="K105" s="357"/>
      <c r="L105" s="370">
        <f t="shared" si="28"/>
        <v>0</v>
      </c>
      <c r="M105" s="363">
        <f t="shared" si="26"/>
        <v>0</v>
      </c>
      <c r="N105" s="47"/>
      <c r="O105" s="47"/>
      <c r="P105" s="47"/>
      <c r="Q105" s="47"/>
      <c r="R105" s="352"/>
      <c r="S105" s="370">
        <f t="shared" si="29"/>
        <v>-53800</v>
      </c>
      <c r="T105" s="45"/>
      <c r="U105" s="45"/>
    </row>
    <row r="106" spans="1:21" s="42" customFormat="1" ht="18" customHeight="1" hidden="1" thickBot="1">
      <c r="A106" s="104"/>
      <c r="B106" s="145"/>
      <c r="C106" s="599" t="s">
        <v>968</v>
      </c>
      <c r="D106" s="295" t="s">
        <v>969</v>
      </c>
      <c r="E106" s="295" t="s">
        <v>184</v>
      </c>
      <c r="F106" s="600" t="s">
        <v>970</v>
      </c>
      <c r="G106" s="394">
        <f t="shared" si="25"/>
        <v>0</v>
      </c>
      <c r="H106" s="360"/>
      <c r="I106" s="346"/>
      <c r="J106" s="346"/>
      <c r="K106" s="351"/>
      <c r="L106" s="394">
        <f t="shared" si="28"/>
        <v>0</v>
      </c>
      <c r="M106" s="363">
        <f t="shared" si="26"/>
        <v>0</v>
      </c>
      <c r="N106" s="346"/>
      <c r="O106" s="346"/>
      <c r="P106" s="346"/>
      <c r="Q106" s="346"/>
      <c r="R106" s="351"/>
      <c r="S106" s="394">
        <f t="shared" si="29"/>
        <v>0</v>
      </c>
      <c r="T106" s="45"/>
      <c r="U106" s="45"/>
    </row>
    <row r="107" spans="1:21" s="42" customFormat="1" ht="18" thickBot="1">
      <c r="A107" s="104" t="s">
        <v>185</v>
      </c>
      <c r="B107" s="145"/>
      <c r="C107" s="147"/>
      <c r="D107" s="149"/>
      <c r="E107" s="149"/>
      <c r="F107" s="392" t="s">
        <v>5</v>
      </c>
      <c r="G107" s="368">
        <f>G11+G70+G95+G103</f>
        <v>-39200</v>
      </c>
      <c r="H107" s="364">
        <f>H11+H70+H95+H103</f>
        <v>14600</v>
      </c>
      <c r="I107" s="146">
        <f>I11+I70+I95+I103</f>
        <v>0</v>
      </c>
      <c r="J107" s="146">
        <f>J11+J70+J95+J103</f>
        <v>0</v>
      </c>
      <c r="K107" s="355">
        <f>K11+K70+K95+K103</f>
        <v>0</v>
      </c>
      <c r="L107" s="616">
        <f t="shared" si="28"/>
        <v>39200</v>
      </c>
      <c r="M107" s="618">
        <f aca="true" t="shared" si="31" ref="M107:R107">M11+M70+M95+M103</f>
        <v>39200</v>
      </c>
      <c r="N107" s="146">
        <f t="shared" si="31"/>
        <v>0</v>
      </c>
      <c r="O107" s="146">
        <f t="shared" si="31"/>
        <v>0</v>
      </c>
      <c r="P107" s="146">
        <f t="shared" si="31"/>
        <v>0</v>
      </c>
      <c r="Q107" s="617">
        <f t="shared" si="31"/>
        <v>39200</v>
      </c>
      <c r="R107" s="355" t="e">
        <f t="shared" si="31"/>
        <v>#REF!</v>
      </c>
      <c r="S107" s="616">
        <f t="shared" si="29"/>
        <v>0</v>
      </c>
      <c r="T107" s="45"/>
      <c r="U107" s="45"/>
    </row>
    <row r="108" spans="1:24" s="20" customFormat="1" ht="28.5" customHeight="1">
      <c r="A108" s="69"/>
      <c r="B108" s="69"/>
      <c r="C108" s="70"/>
      <c r="D108" s="63"/>
      <c r="E108" s="70"/>
      <c r="F108" s="705" t="s">
        <v>1001</v>
      </c>
      <c r="G108"/>
      <c r="H108" s="73"/>
      <c r="I108" s="73"/>
      <c r="J108" s="87" t="s">
        <v>1002</v>
      </c>
      <c r="K108" s="73"/>
      <c r="L108" s="73"/>
      <c r="M108" s="73"/>
      <c r="N108" s="73"/>
      <c r="O108" s="73"/>
      <c r="P108" s="74"/>
      <c r="Q108" s="73"/>
      <c r="R108" s="73"/>
      <c r="S108" s="73"/>
      <c r="T108" s="75"/>
      <c r="U108" s="76"/>
      <c r="V108" s="77"/>
      <c r="W108" s="77"/>
      <c r="X108" s="77"/>
    </row>
    <row r="109" spans="1:24" s="20" customFormat="1" ht="60.75" customHeight="1">
      <c r="A109" s="69"/>
      <c r="B109" s="69"/>
      <c r="C109" s="69"/>
      <c r="D109" s="70"/>
      <c r="E109" s="69"/>
      <c r="F109" s="831"/>
      <c r="G109" s="832"/>
      <c r="H109" s="832"/>
      <c r="I109" s="832"/>
      <c r="J109" s="832"/>
      <c r="K109" s="832"/>
      <c r="L109" s="832"/>
      <c r="M109" s="832"/>
      <c r="N109" s="832"/>
      <c r="O109" s="832"/>
      <c r="P109" s="832"/>
      <c r="Q109" s="832"/>
      <c r="R109" s="832"/>
      <c r="S109" s="832"/>
      <c r="T109" s="78"/>
      <c r="U109" s="76"/>
      <c r="V109" s="77"/>
      <c r="W109" s="77"/>
      <c r="X109" s="77"/>
    </row>
    <row r="110" spans="3:31" s="79" customFormat="1" ht="18">
      <c r="C110" s="70"/>
      <c r="D110" s="69"/>
      <c r="E110" s="70"/>
      <c r="F110" s="80"/>
      <c r="G110" s="81"/>
      <c r="H110" s="81"/>
      <c r="I110" s="82"/>
      <c r="J110" s="82"/>
      <c r="L110" s="83"/>
      <c r="M110" s="83"/>
      <c r="N110" s="83"/>
      <c r="O110" s="84"/>
      <c r="P110" s="85"/>
      <c r="Q110" s="86"/>
      <c r="S110" s="87"/>
      <c r="T110" s="88"/>
      <c r="U110" s="88"/>
      <c r="V110" s="89"/>
      <c r="W110" s="90"/>
      <c r="X110" s="90"/>
      <c r="Y110" s="89"/>
      <c r="Z110" s="89"/>
      <c r="AA110" s="91"/>
      <c r="AB110" s="91"/>
      <c r="AC110" s="91"/>
      <c r="AD110" s="91"/>
      <c r="AE110" s="91"/>
    </row>
    <row r="111" spans="3:31" s="79" customFormat="1" ht="31.5" customHeight="1">
      <c r="C111" s="69"/>
      <c r="D111" s="70"/>
      <c r="E111" s="69"/>
      <c r="F111" s="92"/>
      <c r="G111" s="81"/>
      <c r="H111" s="81"/>
      <c r="I111" s="82"/>
      <c r="J111" s="82"/>
      <c r="K111" s="85"/>
      <c r="L111" s="83"/>
      <c r="M111" s="83"/>
      <c r="N111" s="83"/>
      <c r="O111" s="84"/>
      <c r="P111" s="93"/>
      <c r="Q111" s="86"/>
      <c r="S111" s="87"/>
      <c r="T111" s="88"/>
      <c r="U111" s="88"/>
      <c r="V111" s="89"/>
      <c r="W111" s="90"/>
      <c r="X111" s="90"/>
      <c r="Y111" s="89"/>
      <c r="Z111" s="89"/>
      <c r="AA111" s="91"/>
      <c r="AB111" s="91"/>
      <c r="AC111" s="91"/>
      <c r="AD111" s="91"/>
      <c r="AE111" s="91"/>
    </row>
    <row r="112" spans="3:26" s="79" customFormat="1" ht="36.75" customHeight="1">
      <c r="C112" s="69"/>
      <c r="D112" s="69"/>
      <c r="E112" s="69"/>
      <c r="F112" s="94"/>
      <c r="G112" s="84"/>
      <c r="H112" s="84"/>
      <c r="I112" s="95"/>
      <c r="J112" s="95"/>
      <c r="K112" s="84"/>
      <c r="L112" s="84"/>
      <c r="M112" s="84"/>
      <c r="N112" s="84"/>
      <c r="O112" s="84"/>
      <c r="P112" s="84"/>
      <c r="Q112" s="86"/>
      <c r="S112" s="96"/>
      <c r="T112" s="97"/>
      <c r="U112" s="97"/>
      <c r="V112" s="98"/>
      <c r="W112" s="99"/>
      <c r="X112" s="99"/>
      <c r="Y112" s="98"/>
      <c r="Z112" s="98"/>
    </row>
    <row r="113" spans="3:26" s="79" customFormat="1" ht="18">
      <c r="C113" s="100"/>
      <c r="D113" s="69"/>
      <c r="E113" s="100"/>
      <c r="F113" s="101"/>
      <c r="G113" s="84"/>
      <c r="H113" s="84"/>
      <c r="I113" s="95"/>
      <c r="J113" s="95"/>
      <c r="K113" s="84"/>
      <c r="L113" s="84"/>
      <c r="M113" s="84"/>
      <c r="N113" s="84"/>
      <c r="O113" s="84"/>
      <c r="P113" s="84"/>
      <c r="Q113" s="86"/>
      <c r="S113" s="96"/>
      <c r="T113" s="97"/>
      <c r="U113" s="97"/>
      <c r="V113" s="98"/>
      <c r="W113" s="99"/>
      <c r="X113" s="99"/>
      <c r="Y113" s="98"/>
      <c r="Z113" s="98"/>
    </row>
    <row r="114" spans="3:6" ht="18">
      <c r="C114" s="86"/>
      <c r="D114" s="100"/>
      <c r="E114" s="86"/>
      <c r="F114" s="79"/>
    </row>
    <row r="115" spans="3:6" ht="18">
      <c r="C115" s="86"/>
      <c r="D115" s="86"/>
      <c r="E115" s="86"/>
      <c r="F115" s="79"/>
    </row>
    <row r="116" spans="3:6" ht="18">
      <c r="C116" s="86"/>
      <c r="D116" s="86"/>
      <c r="E116" s="86"/>
      <c r="F116" s="79"/>
    </row>
    <row r="117" spans="3:6" ht="18">
      <c r="C117" s="86"/>
      <c r="D117" s="86"/>
      <c r="E117" s="86"/>
      <c r="F117" s="79"/>
    </row>
    <row r="118" ht="18">
      <c r="D118" s="86"/>
    </row>
  </sheetData>
  <sheetProtection/>
  <mergeCells count="28">
    <mergeCell ref="C3:E3"/>
    <mergeCell ref="C4:E4"/>
    <mergeCell ref="F109:S109"/>
    <mergeCell ref="O1:S1"/>
    <mergeCell ref="C2:S2"/>
    <mergeCell ref="L6:R6"/>
    <mergeCell ref="S6:S9"/>
    <mergeCell ref="R8: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2" right="0.23" top="0.58" bottom="0.39" header="0.22" footer="0.25"/>
  <pageSetup fitToHeight="6"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848"/>
      <c r="D1" s="848"/>
      <c r="E1" s="848"/>
      <c r="F1" s="848"/>
      <c r="G1" s="848"/>
      <c r="H1" s="848"/>
      <c r="I1" s="848"/>
      <c r="J1" s="848"/>
      <c r="K1" s="848"/>
      <c r="L1" s="848"/>
      <c r="M1" s="848"/>
      <c r="N1" s="848"/>
      <c r="O1" s="848"/>
      <c r="P1" s="848"/>
      <c r="Q1" s="848"/>
      <c r="R1" s="848"/>
      <c r="S1" s="8"/>
      <c r="T1" s="8"/>
    </row>
    <row r="2" spans="7:18" ht="63.75" customHeight="1">
      <c r="G2" s="36"/>
      <c r="H2" s="36"/>
      <c r="I2" s="36"/>
      <c r="J2" s="36"/>
      <c r="K2" s="36"/>
      <c r="L2" s="36"/>
      <c r="M2" s="36"/>
      <c r="N2" s="833" t="s">
        <v>350</v>
      </c>
      <c r="O2" s="833"/>
      <c r="P2" s="833"/>
      <c r="Q2" s="833"/>
      <c r="R2" s="833"/>
    </row>
    <row r="3" spans="3:18" ht="42" customHeight="1">
      <c r="C3" s="834" t="s">
        <v>349</v>
      </c>
      <c r="D3" s="834"/>
      <c r="E3" s="834"/>
      <c r="F3" s="834"/>
      <c r="G3" s="834"/>
      <c r="H3" s="834"/>
      <c r="I3" s="834"/>
      <c r="J3" s="834"/>
      <c r="K3" s="834"/>
      <c r="L3" s="834"/>
      <c r="M3" s="834"/>
      <c r="N3" s="834"/>
      <c r="O3" s="834"/>
      <c r="P3" s="834"/>
      <c r="Q3" s="834"/>
      <c r="R3" s="834"/>
    </row>
    <row r="4" spans="1:18" ht="18">
      <c r="A4" s="9"/>
      <c r="B4" s="9"/>
      <c r="C4" s="9"/>
      <c r="D4" s="10"/>
      <c r="E4" s="10"/>
      <c r="F4" s="10"/>
      <c r="G4" s="10"/>
      <c r="H4" s="10"/>
      <c r="I4" s="37"/>
      <c r="J4" s="10"/>
      <c r="K4" s="10"/>
      <c r="L4" s="38"/>
      <c r="M4" s="39"/>
      <c r="N4" s="39"/>
      <c r="O4" s="39"/>
      <c r="P4" s="39"/>
      <c r="Q4" s="39"/>
      <c r="R4" s="40" t="s">
        <v>76</v>
      </c>
    </row>
    <row r="5" spans="1:18" ht="15" customHeight="1">
      <c r="A5" s="808" t="s">
        <v>77</v>
      </c>
      <c r="B5" s="840" t="s">
        <v>242</v>
      </c>
      <c r="C5" s="812" t="s">
        <v>78</v>
      </c>
      <c r="D5" s="812" t="s">
        <v>79</v>
      </c>
      <c r="E5" s="812" t="s">
        <v>80</v>
      </c>
      <c r="F5" s="821" t="s">
        <v>14</v>
      </c>
      <c r="G5" s="819" t="s">
        <v>3</v>
      </c>
      <c r="H5" s="819"/>
      <c r="I5" s="819"/>
      <c r="J5" s="819"/>
      <c r="K5" s="819"/>
      <c r="L5" s="819" t="s">
        <v>4</v>
      </c>
      <c r="M5" s="819"/>
      <c r="N5" s="819"/>
      <c r="O5" s="819"/>
      <c r="P5" s="819"/>
      <c r="Q5" s="819"/>
      <c r="R5" s="819" t="s">
        <v>81</v>
      </c>
    </row>
    <row r="6" spans="1:18" ht="16.5" customHeight="1">
      <c r="A6" s="809"/>
      <c r="B6" s="841"/>
      <c r="C6" s="812"/>
      <c r="D6" s="812"/>
      <c r="E6" s="812"/>
      <c r="F6" s="821"/>
      <c r="G6" s="821" t="s">
        <v>5</v>
      </c>
      <c r="H6" s="822" t="s">
        <v>82</v>
      </c>
      <c r="I6" s="821" t="s">
        <v>83</v>
      </c>
      <c r="J6" s="821"/>
      <c r="K6" s="822" t="s">
        <v>84</v>
      </c>
      <c r="L6" s="821" t="s">
        <v>5</v>
      </c>
      <c r="M6" s="822" t="s">
        <v>82</v>
      </c>
      <c r="N6" s="821" t="s">
        <v>83</v>
      </c>
      <c r="O6" s="821"/>
      <c r="P6" s="822" t="s">
        <v>84</v>
      </c>
      <c r="Q6" s="41" t="s">
        <v>83</v>
      </c>
      <c r="R6" s="819"/>
    </row>
    <row r="7" spans="1:18" ht="20.25" customHeight="1">
      <c r="A7" s="809"/>
      <c r="B7" s="841"/>
      <c r="C7" s="812"/>
      <c r="D7" s="812"/>
      <c r="E7" s="812"/>
      <c r="F7" s="821"/>
      <c r="G7" s="821"/>
      <c r="H7" s="822"/>
      <c r="I7" s="821" t="s">
        <v>85</v>
      </c>
      <c r="J7" s="821" t="s">
        <v>86</v>
      </c>
      <c r="K7" s="822"/>
      <c r="L7" s="821"/>
      <c r="M7" s="822"/>
      <c r="N7" s="821" t="s">
        <v>85</v>
      </c>
      <c r="O7" s="821" t="s">
        <v>86</v>
      </c>
      <c r="P7" s="822"/>
      <c r="Q7" s="821" t="s">
        <v>87</v>
      </c>
      <c r="R7" s="819"/>
    </row>
    <row r="8" spans="1:18" ht="43.5" customHeight="1">
      <c r="A8" s="810"/>
      <c r="B8" s="842"/>
      <c r="C8" s="812"/>
      <c r="D8" s="812"/>
      <c r="E8" s="812"/>
      <c r="F8" s="821"/>
      <c r="G8" s="821"/>
      <c r="H8" s="822"/>
      <c r="I8" s="821"/>
      <c r="J8" s="821"/>
      <c r="K8" s="822"/>
      <c r="L8" s="821"/>
      <c r="M8" s="822"/>
      <c r="N8" s="821"/>
      <c r="O8" s="821"/>
      <c r="P8" s="822"/>
      <c r="Q8" s="821"/>
      <c r="R8" s="819"/>
    </row>
    <row r="9" spans="1:18" ht="15.75" customHeight="1">
      <c r="A9" s="102">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2" customFormat="1" ht="15" hidden="1">
      <c r="B10" s="107"/>
      <c r="C10" s="28" t="s">
        <v>89</v>
      </c>
      <c r="D10" s="28"/>
      <c r="E10" s="28"/>
      <c r="F10" s="43" t="s">
        <v>90</v>
      </c>
      <c r="G10" s="44">
        <f aca="true" t="shared" si="0" ref="G10:R11">G11</f>
        <v>4792000</v>
      </c>
      <c r="H10" s="44">
        <f t="shared" si="0"/>
        <v>4792000</v>
      </c>
      <c r="I10" s="44">
        <f t="shared" si="0"/>
        <v>3464000</v>
      </c>
      <c r="J10" s="44">
        <f t="shared" si="0"/>
        <v>97700</v>
      </c>
      <c r="K10" s="44">
        <f t="shared" si="0"/>
        <v>0</v>
      </c>
      <c r="L10" s="44">
        <f t="shared" si="0"/>
        <v>0</v>
      </c>
      <c r="M10" s="44">
        <f t="shared" si="0"/>
        <v>0</v>
      </c>
      <c r="N10" s="44">
        <f t="shared" si="0"/>
        <v>0</v>
      </c>
      <c r="O10" s="44">
        <f t="shared" si="0"/>
        <v>0</v>
      </c>
      <c r="P10" s="44">
        <f t="shared" si="0"/>
        <v>0</v>
      </c>
      <c r="Q10" s="44">
        <f t="shared" si="0"/>
        <v>0</v>
      </c>
      <c r="R10" s="44">
        <f aca="true" t="shared" si="1" ref="R10:R15">G10+L10</f>
        <v>4792000</v>
      </c>
      <c r="S10" s="45"/>
      <c r="T10" s="45"/>
    </row>
    <row r="11" spans="2:20" s="42" customFormat="1" ht="16.5">
      <c r="B11" s="109" t="s">
        <v>229</v>
      </c>
      <c r="C11" s="109"/>
      <c r="D11" s="109" t="s">
        <v>317</v>
      </c>
      <c r="E11" s="109"/>
      <c r="F11" s="111" t="s">
        <v>230</v>
      </c>
      <c r="G11" s="44">
        <f>G12</f>
        <v>4792000</v>
      </c>
      <c r="H11" s="44">
        <f t="shared" si="0"/>
        <v>4792000</v>
      </c>
      <c r="I11" s="44">
        <f t="shared" si="0"/>
        <v>3464000</v>
      </c>
      <c r="J11" s="44">
        <f t="shared" si="0"/>
        <v>97700</v>
      </c>
      <c r="K11" s="44">
        <f t="shared" si="0"/>
        <v>0</v>
      </c>
      <c r="L11" s="44">
        <f t="shared" si="0"/>
        <v>0</v>
      </c>
      <c r="M11" s="44">
        <f t="shared" si="0"/>
        <v>0</v>
      </c>
      <c r="N11" s="44">
        <f t="shared" si="0"/>
        <v>0</v>
      </c>
      <c r="O11" s="44">
        <f t="shared" si="0"/>
        <v>0</v>
      </c>
      <c r="P11" s="44">
        <f t="shared" si="0"/>
        <v>0</v>
      </c>
      <c r="Q11" s="44">
        <f t="shared" si="0"/>
        <v>0</v>
      </c>
      <c r="R11" s="44">
        <f t="shared" si="0"/>
        <v>4792000</v>
      </c>
      <c r="S11" s="45"/>
      <c r="T11" s="45"/>
    </row>
    <row r="12" spans="2:20" s="46" customFormat="1" ht="53.25" customHeight="1">
      <c r="B12" s="21" t="s">
        <v>110</v>
      </c>
      <c r="C12" s="21" t="s">
        <v>91</v>
      </c>
      <c r="D12" s="21" t="s">
        <v>281</v>
      </c>
      <c r="E12" s="21" t="s">
        <v>92</v>
      </c>
      <c r="F12" s="22" t="s">
        <v>282</v>
      </c>
      <c r="G12" s="47">
        <f>H12+K12</f>
        <v>4792000</v>
      </c>
      <c r="H12" s="47">
        <v>4792000</v>
      </c>
      <c r="I12" s="47">
        <v>3464000</v>
      </c>
      <c r="J12" s="47">
        <v>97700</v>
      </c>
      <c r="K12" s="44"/>
      <c r="L12" s="44">
        <f>M12+P12</f>
        <v>0</v>
      </c>
      <c r="M12" s="44"/>
      <c r="N12" s="44"/>
      <c r="O12" s="44"/>
      <c r="P12" s="44"/>
      <c r="Q12" s="44"/>
      <c r="R12" s="44">
        <f t="shared" si="1"/>
        <v>4792000</v>
      </c>
      <c r="S12" s="48"/>
      <c r="T12" s="48"/>
    </row>
    <row r="13" spans="1:20" s="56" customFormat="1" ht="16.5" hidden="1">
      <c r="A13" s="103"/>
      <c r="B13" s="52"/>
      <c r="C13" s="52"/>
      <c r="D13" s="52"/>
      <c r="E13" s="52"/>
      <c r="F13" s="53" t="s">
        <v>94</v>
      </c>
      <c r="G13" s="54">
        <v>10</v>
      </c>
      <c r="H13" s="54">
        <v>10</v>
      </c>
      <c r="I13" s="54"/>
      <c r="J13" s="54"/>
      <c r="K13" s="54"/>
      <c r="L13" s="54"/>
      <c r="M13" s="54"/>
      <c r="N13" s="54"/>
      <c r="O13" s="54"/>
      <c r="P13" s="54"/>
      <c r="Q13" s="54"/>
      <c r="R13" s="44">
        <f t="shared" si="1"/>
        <v>10</v>
      </c>
      <c r="S13" s="55"/>
      <c r="T13" s="55"/>
    </row>
    <row r="14" spans="2:20" s="42" customFormat="1" ht="47.25" customHeight="1" hidden="1">
      <c r="B14" s="28"/>
      <c r="C14" s="28" t="s">
        <v>16</v>
      </c>
      <c r="D14" s="28"/>
      <c r="E14" s="28"/>
      <c r="F14" s="19" t="s">
        <v>17</v>
      </c>
      <c r="G14" s="44" t="e">
        <f aca="true" t="shared" si="2" ref="G14:Q14">G15</f>
        <v>#REF!</v>
      </c>
      <c r="H14" s="44" t="e">
        <f t="shared" si="2"/>
        <v>#REF!</v>
      </c>
      <c r="I14" s="44" t="e">
        <f t="shared" si="2"/>
        <v>#REF!</v>
      </c>
      <c r="J14" s="44" t="e">
        <f t="shared" si="2"/>
        <v>#REF!</v>
      </c>
      <c r="K14" s="44" t="e">
        <f t="shared" si="2"/>
        <v>#REF!</v>
      </c>
      <c r="L14" s="44" t="e">
        <f t="shared" si="2"/>
        <v>#REF!</v>
      </c>
      <c r="M14" s="44" t="e">
        <f t="shared" si="2"/>
        <v>#REF!</v>
      </c>
      <c r="N14" s="44" t="e">
        <f t="shared" si="2"/>
        <v>#REF!</v>
      </c>
      <c r="O14" s="44" t="e">
        <f t="shared" si="2"/>
        <v>#REF!</v>
      </c>
      <c r="P14" s="44" t="e">
        <f t="shared" si="2"/>
        <v>#REF!</v>
      </c>
      <c r="Q14" s="44" t="e">
        <f t="shared" si="2"/>
        <v>#REF!</v>
      </c>
      <c r="R14" s="44" t="e">
        <f t="shared" si="1"/>
        <v>#REF!</v>
      </c>
      <c r="S14" s="45"/>
      <c r="T14" s="45"/>
    </row>
    <row r="15" spans="2:20" s="42" customFormat="1" ht="15" customHeight="1" hidden="1">
      <c r="B15" s="28" t="s">
        <v>25</v>
      </c>
      <c r="C15" s="28" t="s">
        <v>18</v>
      </c>
      <c r="D15" s="28"/>
      <c r="E15" s="28"/>
      <c r="F15" s="19" t="s">
        <v>17</v>
      </c>
      <c r="G15" s="44" t="e">
        <f>G30+G32+G34+G36+G41+G42+#REF!+#REF!+#REF!+#REF!+#REF!+#REF!+#REF!+#REF!+#REF!</f>
        <v>#REF!</v>
      </c>
      <c r="H15" s="44" t="e">
        <f>H30+H32+H34+H36+H41+H42+#REF!+#REF!+#REF!+#REF!+#REF!+#REF!+#REF!+#REF!+#REF!</f>
        <v>#REF!</v>
      </c>
      <c r="I15" s="44" t="e">
        <f>I30+I32+I34+I36+I41+I42+#REF!+#REF!+#REF!+#REF!+#REF!+#REF!+#REF!+#REF!+#REF!</f>
        <v>#REF!</v>
      </c>
      <c r="J15" s="44" t="e">
        <f>J30+J32+J34+J36+J41+J42+#REF!+#REF!+#REF!+#REF!+#REF!+#REF!+#REF!+#REF!+#REF!</f>
        <v>#REF!</v>
      </c>
      <c r="K15" s="44" t="e">
        <f>K30+K32+K34+K36+K41+K42+#REF!+#REF!+#REF!+#REF!+#REF!+#REF!+#REF!+#REF!+#REF!</f>
        <v>#REF!</v>
      </c>
      <c r="L15" s="44" t="e">
        <f>L30+L32+L34+L36+L41+L42+#REF!+#REF!+#REF!+#REF!+#REF!+#REF!+#REF!+#REF!+#REF!</f>
        <v>#REF!</v>
      </c>
      <c r="M15" s="44" t="e">
        <f>M30+M32+M34+M36+M41+M42+#REF!+#REF!+#REF!+#REF!+#REF!+#REF!+#REF!+#REF!+#REF!</f>
        <v>#REF!</v>
      </c>
      <c r="N15" s="44" t="e">
        <f>N30+N32+N34+N36+N41+N42+#REF!+#REF!+#REF!+#REF!+#REF!+#REF!+#REF!+#REF!+#REF!</f>
        <v>#REF!</v>
      </c>
      <c r="O15" s="44" t="e">
        <f>O30+O32+O34+O36+O41+O42+#REF!+#REF!+#REF!+#REF!+#REF!+#REF!+#REF!+#REF!+#REF!</f>
        <v>#REF!</v>
      </c>
      <c r="P15" s="44" t="e">
        <f>P30+P32+P34+P36+P41+P42+#REF!+#REF!+#REF!+#REF!+#REF!+#REF!+#REF!+#REF!+#REF!</f>
        <v>#REF!</v>
      </c>
      <c r="Q15" s="44" t="e">
        <f>Q30+Q32+Q34+Q36+Q41+Q42+#REF!+#REF!+#REF!+#REF!+#REF!+#REF!+#REF!+#REF!+#REF!</f>
        <v>#REF!</v>
      </c>
      <c r="R15" s="44" t="e">
        <f t="shared" si="1"/>
        <v>#REF!</v>
      </c>
      <c r="S15" s="45"/>
      <c r="T15" s="45"/>
    </row>
    <row r="16" spans="2:20" s="42" customFormat="1" ht="27" customHeight="1">
      <c r="B16" s="28" t="s">
        <v>249</v>
      </c>
      <c r="C16" s="109"/>
      <c r="D16" s="109" t="s">
        <v>318</v>
      </c>
      <c r="E16" s="109"/>
      <c r="F16" s="110" t="s">
        <v>233</v>
      </c>
      <c r="G16" s="44">
        <f>G17+G18+G20+G22+G23+G24+G25+G26+G28</f>
        <v>208295800</v>
      </c>
      <c r="H16" s="44">
        <f aca="true" t="shared" si="3" ref="H16:R16">H17+H18+H20+H22+H23+H24+H25+H26+H28</f>
        <v>208295800</v>
      </c>
      <c r="I16" s="44">
        <f t="shared" si="3"/>
        <v>147876200</v>
      </c>
      <c r="J16" s="44">
        <f t="shared" si="3"/>
        <v>19534800</v>
      </c>
      <c r="K16" s="44">
        <f t="shared" si="3"/>
        <v>0</v>
      </c>
      <c r="L16" s="44">
        <f t="shared" si="3"/>
        <v>4213040</v>
      </c>
      <c r="M16" s="44">
        <f t="shared" si="3"/>
        <v>4213040</v>
      </c>
      <c r="N16" s="44">
        <f t="shared" si="3"/>
        <v>427100</v>
      </c>
      <c r="O16" s="44">
        <f t="shared" si="3"/>
        <v>3000</v>
      </c>
      <c r="P16" s="44">
        <f t="shared" si="3"/>
        <v>0</v>
      </c>
      <c r="Q16" s="44">
        <f t="shared" si="3"/>
        <v>0</v>
      </c>
      <c r="R16" s="44">
        <f t="shared" si="3"/>
        <v>212508840</v>
      </c>
      <c r="S16" s="45"/>
      <c r="T16" s="45"/>
    </row>
    <row r="17" spans="2:20" s="42" customFormat="1" ht="25.5" customHeight="1">
      <c r="B17" s="21" t="s">
        <v>211</v>
      </c>
      <c r="C17" s="21" t="s">
        <v>112</v>
      </c>
      <c r="D17" s="21" t="s">
        <v>113</v>
      </c>
      <c r="E17" s="21" t="s">
        <v>114</v>
      </c>
      <c r="F17" s="23" t="s">
        <v>251</v>
      </c>
      <c r="G17" s="47">
        <f>H17+K17</f>
        <v>19259300</v>
      </c>
      <c r="H17" s="47">
        <v>19259300</v>
      </c>
      <c r="I17" s="47">
        <v>11968400</v>
      </c>
      <c r="J17" s="47">
        <v>2350500</v>
      </c>
      <c r="K17" s="44"/>
      <c r="L17" s="47">
        <f>M17+P17</f>
        <v>1680000</v>
      </c>
      <c r="M17" s="47">
        <v>1680000</v>
      </c>
      <c r="N17" s="44"/>
      <c r="O17" s="44"/>
      <c r="P17" s="44"/>
      <c r="Q17" s="44"/>
      <c r="R17" s="44">
        <f aca="true" t="shared" si="4" ref="R17:R28">G17+L17</f>
        <v>20939300</v>
      </c>
      <c r="S17" s="45"/>
      <c r="T17" s="45"/>
    </row>
    <row r="18" spans="2:20" s="42" customFormat="1" ht="53.25" customHeight="1">
      <c r="B18" s="21" t="s">
        <v>212</v>
      </c>
      <c r="C18" s="21" t="s">
        <v>115</v>
      </c>
      <c r="D18" s="21" t="s">
        <v>116</v>
      </c>
      <c r="E18" s="21" t="s">
        <v>117</v>
      </c>
      <c r="F18" s="23" t="s">
        <v>245</v>
      </c>
      <c r="G18" s="47">
        <f aca="true" t="shared" si="5" ref="G18:G28">H18+K18</f>
        <v>168551300</v>
      </c>
      <c r="H18" s="47">
        <v>168551300</v>
      </c>
      <c r="I18" s="47">
        <v>120703100</v>
      </c>
      <c r="J18" s="47">
        <v>16316200</v>
      </c>
      <c r="K18" s="44"/>
      <c r="L18" s="47">
        <f aca="true" t="shared" si="6" ref="L18:L27">M18+P18</f>
        <v>2130040</v>
      </c>
      <c r="M18" s="47">
        <v>2130040</v>
      </c>
      <c r="N18" s="47">
        <v>132000</v>
      </c>
      <c r="O18" s="44"/>
      <c r="P18" s="44"/>
      <c r="Q18" s="44"/>
      <c r="R18" s="44">
        <f t="shared" si="4"/>
        <v>170681340</v>
      </c>
      <c r="S18" s="45"/>
      <c r="T18" s="45"/>
    </row>
    <row r="19" spans="2:20" s="42" customFormat="1" ht="21" customHeight="1">
      <c r="B19" s="21"/>
      <c r="C19" s="61"/>
      <c r="D19" s="61"/>
      <c r="E19" s="61"/>
      <c r="F19" s="53" t="s">
        <v>118</v>
      </c>
      <c r="G19" s="47">
        <f t="shared" si="5"/>
        <v>117166500</v>
      </c>
      <c r="H19" s="59">
        <v>117166500</v>
      </c>
      <c r="I19" s="59">
        <v>96038100</v>
      </c>
      <c r="J19" s="59"/>
      <c r="K19" s="47"/>
      <c r="L19" s="47">
        <f t="shared" si="6"/>
        <v>0</v>
      </c>
      <c r="M19" s="47"/>
      <c r="N19" s="47"/>
      <c r="O19" s="47"/>
      <c r="P19" s="47"/>
      <c r="Q19" s="47"/>
      <c r="R19" s="44">
        <f t="shared" si="4"/>
        <v>117166500</v>
      </c>
      <c r="S19" s="45"/>
      <c r="T19" s="45"/>
    </row>
    <row r="20" spans="2:20" s="42" customFormat="1" ht="54.75" customHeight="1">
      <c r="B20" s="21" t="s">
        <v>213</v>
      </c>
      <c r="C20" s="21" t="s">
        <v>119</v>
      </c>
      <c r="D20" s="21" t="s">
        <v>51</v>
      </c>
      <c r="E20" s="21" t="s">
        <v>114</v>
      </c>
      <c r="F20" s="23" t="s">
        <v>305</v>
      </c>
      <c r="G20" s="47">
        <f t="shared" si="5"/>
        <v>2507100</v>
      </c>
      <c r="H20" s="47">
        <v>2507100</v>
      </c>
      <c r="I20" s="47">
        <v>1334000</v>
      </c>
      <c r="J20" s="47">
        <v>241700</v>
      </c>
      <c r="K20" s="59"/>
      <c r="L20" s="47">
        <f t="shared" si="6"/>
        <v>0</v>
      </c>
      <c r="M20" s="59"/>
      <c r="N20" s="59"/>
      <c r="O20" s="59"/>
      <c r="P20" s="59"/>
      <c r="Q20" s="59"/>
      <c r="R20" s="44">
        <f t="shared" si="4"/>
        <v>2507100</v>
      </c>
      <c r="S20" s="45"/>
      <c r="T20" s="45"/>
    </row>
    <row r="21" spans="2:20" s="42" customFormat="1" ht="24" customHeight="1">
      <c r="B21" s="107"/>
      <c r="C21" s="61"/>
      <c r="D21" s="61"/>
      <c r="E21" s="61"/>
      <c r="F21" s="53" t="s">
        <v>118</v>
      </c>
      <c r="G21" s="47">
        <f t="shared" si="5"/>
        <v>703900</v>
      </c>
      <c r="H21" s="59">
        <v>703900</v>
      </c>
      <c r="I21" s="59">
        <v>577000</v>
      </c>
      <c r="J21" s="44"/>
      <c r="K21" s="44"/>
      <c r="L21" s="47">
        <f t="shared" si="6"/>
        <v>0</v>
      </c>
      <c r="M21" s="44"/>
      <c r="N21" s="44"/>
      <c r="O21" s="44"/>
      <c r="P21" s="44"/>
      <c r="Q21" s="44"/>
      <c r="R21" s="44">
        <f t="shared" si="4"/>
        <v>703900</v>
      </c>
      <c r="S21" s="45"/>
      <c r="T21" s="45"/>
    </row>
    <row r="22" spans="2:20" s="42" customFormat="1" ht="38.25" customHeight="1">
      <c r="B22" s="21" t="s">
        <v>214</v>
      </c>
      <c r="C22" s="21" t="s">
        <v>120</v>
      </c>
      <c r="D22" s="21" t="s">
        <v>53</v>
      </c>
      <c r="E22" s="21" t="s">
        <v>121</v>
      </c>
      <c r="F22" s="23" t="s">
        <v>122</v>
      </c>
      <c r="G22" s="47">
        <f t="shared" si="5"/>
        <v>3673500</v>
      </c>
      <c r="H22" s="47">
        <v>3673500</v>
      </c>
      <c r="I22" s="47">
        <v>2617600</v>
      </c>
      <c r="J22" s="47">
        <v>242200</v>
      </c>
      <c r="K22" s="59"/>
      <c r="L22" s="47">
        <f t="shared" si="6"/>
        <v>43000</v>
      </c>
      <c r="M22" s="47">
        <v>43000</v>
      </c>
      <c r="N22" s="47"/>
      <c r="O22" s="47">
        <v>3000</v>
      </c>
      <c r="P22" s="59"/>
      <c r="Q22" s="59"/>
      <c r="R22" s="44">
        <f t="shared" si="4"/>
        <v>3716500</v>
      </c>
      <c r="S22" s="45"/>
      <c r="T22" s="45"/>
    </row>
    <row r="23" spans="2:20" s="42" customFormat="1" ht="39.75" customHeight="1">
      <c r="B23" s="21"/>
      <c r="C23" s="21"/>
      <c r="D23" s="21" t="s">
        <v>269</v>
      </c>
      <c r="E23" s="21" t="s">
        <v>121</v>
      </c>
      <c r="F23" s="22" t="s">
        <v>270</v>
      </c>
      <c r="G23" s="47">
        <f t="shared" si="5"/>
        <v>9485300</v>
      </c>
      <c r="H23" s="47">
        <v>9485300</v>
      </c>
      <c r="I23" s="47">
        <v>7533200</v>
      </c>
      <c r="J23" s="47">
        <v>259700</v>
      </c>
      <c r="K23" s="59"/>
      <c r="L23" s="47">
        <f t="shared" si="6"/>
        <v>360000</v>
      </c>
      <c r="M23" s="47">
        <v>360000</v>
      </c>
      <c r="N23" s="47">
        <v>295100</v>
      </c>
      <c r="O23" s="47"/>
      <c r="P23" s="59"/>
      <c r="Q23" s="59"/>
      <c r="R23" s="44">
        <f t="shared" si="4"/>
        <v>9845300</v>
      </c>
      <c r="S23" s="45"/>
      <c r="T23" s="45"/>
    </row>
    <row r="24" spans="2:20" s="42" customFormat="1" ht="27" customHeight="1">
      <c r="B24" s="21" t="s">
        <v>215</v>
      </c>
      <c r="C24" s="21" t="s">
        <v>123</v>
      </c>
      <c r="D24" s="21" t="s">
        <v>253</v>
      </c>
      <c r="E24" s="21" t="s">
        <v>124</v>
      </c>
      <c r="F24" s="23" t="s">
        <v>254</v>
      </c>
      <c r="G24" s="47">
        <f t="shared" si="5"/>
        <v>1176300</v>
      </c>
      <c r="H24" s="47">
        <v>1176300</v>
      </c>
      <c r="I24" s="47">
        <v>910900</v>
      </c>
      <c r="J24" s="47">
        <v>41800</v>
      </c>
      <c r="K24" s="47"/>
      <c r="L24" s="47">
        <f t="shared" si="6"/>
        <v>0</v>
      </c>
      <c r="M24" s="47"/>
      <c r="N24" s="47"/>
      <c r="O24" s="47"/>
      <c r="P24" s="47"/>
      <c r="Q24" s="47"/>
      <c r="R24" s="44">
        <f t="shared" si="4"/>
        <v>1176300</v>
      </c>
      <c r="S24" s="45"/>
      <c r="T24" s="45"/>
    </row>
    <row r="25" spans="2:20" s="42" customFormat="1" ht="25.5" customHeight="1">
      <c r="B25" s="21" t="s">
        <v>255</v>
      </c>
      <c r="C25" s="21" t="s">
        <v>126</v>
      </c>
      <c r="D25" s="21" t="s">
        <v>306</v>
      </c>
      <c r="E25" s="21" t="s">
        <v>124</v>
      </c>
      <c r="F25" s="23" t="s">
        <v>307</v>
      </c>
      <c r="G25" s="47">
        <f t="shared" si="5"/>
        <v>3643000</v>
      </c>
      <c r="H25" s="47">
        <v>3643000</v>
      </c>
      <c r="I25" s="47">
        <v>2809000</v>
      </c>
      <c r="J25" s="47">
        <v>82700</v>
      </c>
      <c r="K25" s="47"/>
      <c r="L25" s="47">
        <f t="shared" si="6"/>
        <v>0</v>
      </c>
      <c r="M25" s="47"/>
      <c r="N25" s="47"/>
      <c r="O25" s="47"/>
      <c r="P25" s="47"/>
      <c r="Q25" s="47"/>
      <c r="R25" s="44">
        <f t="shared" si="4"/>
        <v>3643000</v>
      </c>
      <c r="S25" s="45"/>
      <c r="T25" s="45"/>
    </row>
    <row r="26" spans="2:20" s="42" customFormat="1" ht="38.25" customHeight="1" hidden="1">
      <c r="B26" s="21" t="s">
        <v>216</v>
      </c>
      <c r="C26" s="21" t="s">
        <v>127</v>
      </c>
      <c r="D26" s="21" t="s">
        <v>128</v>
      </c>
      <c r="E26" s="21" t="s">
        <v>124</v>
      </c>
      <c r="F26" s="23" t="s">
        <v>129</v>
      </c>
      <c r="G26" s="47">
        <f t="shared" si="5"/>
        <v>0</v>
      </c>
      <c r="H26" s="47"/>
      <c r="I26" s="47"/>
      <c r="J26" s="47"/>
      <c r="K26" s="47"/>
      <c r="L26" s="47">
        <f t="shared" si="6"/>
        <v>0</v>
      </c>
      <c r="M26" s="47"/>
      <c r="N26" s="47"/>
      <c r="O26" s="47"/>
      <c r="P26" s="47"/>
      <c r="Q26" s="47"/>
      <c r="R26" s="44">
        <f t="shared" si="4"/>
        <v>0</v>
      </c>
      <c r="S26" s="45"/>
      <c r="T26" s="45"/>
    </row>
    <row r="27" spans="2:20" s="42" customFormat="1" ht="54" customHeight="1" hidden="1">
      <c r="B27" s="21" t="s">
        <v>291</v>
      </c>
      <c r="C27" s="21" t="s">
        <v>130</v>
      </c>
      <c r="D27" s="21" t="s">
        <v>276</v>
      </c>
      <c r="E27" s="21" t="s">
        <v>27</v>
      </c>
      <c r="F27" s="23" t="s">
        <v>305</v>
      </c>
      <c r="G27" s="47">
        <f t="shared" si="5"/>
        <v>0</v>
      </c>
      <c r="H27" s="47"/>
      <c r="I27" s="47"/>
      <c r="J27" s="47"/>
      <c r="K27" s="44"/>
      <c r="L27" s="47">
        <f t="shared" si="6"/>
        <v>0</v>
      </c>
      <c r="M27" s="44"/>
      <c r="N27" s="44"/>
      <c r="O27" s="44"/>
      <c r="P27" s="44"/>
      <c r="Q27" s="44"/>
      <c r="R27" s="44">
        <f t="shared" si="4"/>
        <v>0</v>
      </c>
      <c r="S27" s="45"/>
      <c r="T27" s="45"/>
    </row>
    <row r="28" spans="2:20" s="42" customFormat="1" ht="36.75" customHeight="1" hidden="1">
      <c r="B28" s="21"/>
      <c r="C28" s="21"/>
      <c r="D28" s="21" t="s">
        <v>333</v>
      </c>
      <c r="E28" s="21" t="s">
        <v>124</v>
      </c>
      <c r="F28" s="23" t="s">
        <v>334</v>
      </c>
      <c r="G28" s="47">
        <f t="shared" si="5"/>
        <v>0</v>
      </c>
      <c r="H28" s="47"/>
      <c r="I28" s="47"/>
      <c r="J28" s="47"/>
      <c r="K28" s="44"/>
      <c r="L28" s="47"/>
      <c r="M28" s="44"/>
      <c r="N28" s="44"/>
      <c r="O28" s="44"/>
      <c r="P28" s="44"/>
      <c r="Q28" s="44"/>
      <c r="R28" s="44">
        <f t="shared" si="4"/>
        <v>0</v>
      </c>
      <c r="S28" s="45"/>
      <c r="T28" s="45"/>
    </row>
    <row r="29" spans="2:20" s="42" customFormat="1" ht="21.75" customHeight="1">
      <c r="B29" s="109" t="s">
        <v>231</v>
      </c>
      <c r="C29" s="109"/>
      <c r="D29" s="109" t="s">
        <v>319</v>
      </c>
      <c r="E29" s="109"/>
      <c r="F29" s="110" t="s">
        <v>232</v>
      </c>
      <c r="G29" s="44">
        <f>G30+G32+G34+G36+G38+G39+G40+G41+G42+G43</f>
        <v>70376300</v>
      </c>
      <c r="H29" s="44">
        <f aca="true" t="shared" si="7" ref="H29:R29">H30+H32+H34+H36+H38+H39+H40+H41+H42+H43</f>
        <v>70376300</v>
      </c>
      <c r="I29" s="44">
        <f t="shared" si="7"/>
        <v>0</v>
      </c>
      <c r="J29" s="44">
        <f t="shared" si="7"/>
        <v>0</v>
      </c>
      <c r="K29" s="44">
        <f t="shared" si="7"/>
        <v>0</v>
      </c>
      <c r="L29" s="44">
        <f t="shared" si="7"/>
        <v>530000</v>
      </c>
      <c r="M29" s="44">
        <f t="shared" si="7"/>
        <v>530000</v>
      </c>
      <c r="N29" s="44">
        <f t="shared" si="7"/>
        <v>0</v>
      </c>
      <c r="O29" s="44">
        <f t="shared" si="7"/>
        <v>0</v>
      </c>
      <c r="P29" s="44">
        <f t="shared" si="7"/>
        <v>0</v>
      </c>
      <c r="Q29" s="44">
        <f t="shared" si="7"/>
        <v>0</v>
      </c>
      <c r="R29" s="44">
        <f t="shared" si="7"/>
        <v>70906300</v>
      </c>
      <c r="S29" s="45"/>
      <c r="T29" s="45"/>
    </row>
    <row r="30" spans="2:20" s="42" customFormat="1" ht="21" customHeight="1">
      <c r="B30" s="21" t="s">
        <v>195</v>
      </c>
      <c r="C30" s="21" t="s">
        <v>19</v>
      </c>
      <c r="D30" s="21" t="s">
        <v>20</v>
      </c>
      <c r="E30" s="21" t="s">
        <v>21</v>
      </c>
      <c r="F30" s="22" t="s">
        <v>22</v>
      </c>
      <c r="G30" s="47">
        <f>H30+K30</f>
        <v>56984800</v>
      </c>
      <c r="H30" s="47">
        <v>56984800</v>
      </c>
      <c r="I30" s="47"/>
      <c r="J30" s="47"/>
      <c r="K30" s="44"/>
      <c r="L30" s="47">
        <f>M30+P30</f>
        <v>530000</v>
      </c>
      <c r="M30" s="47">
        <v>530000</v>
      </c>
      <c r="N30" s="44"/>
      <c r="O30" s="44"/>
      <c r="P30" s="44"/>
      <c r="Q30" s="44"/>
      <c r="R30" s="44">
        <f aca="true" t="shared" si="8" ref="R30:R44">G30+L30</f>
        <v>57514800</v>
      </c>
      <c r="S30" s="45"/>
      <c r="T30" s="45"/>
    </row>
    <row r="31" spans="2:20" s="42" customFormat="1" ht="31.5" customHeight="1" hidden="1">
      <c r="B31" s="57"/>
      <c r="C31" s="57"/>
      <c r="D31" s="57"/>
      <c r="E31" s="57"/>
      <c r="F31" s="58" t="s">
        <v>95</v>
      </c>
      <c r="G31" s="47">
        <f aca="true" t="shared" si="9" ref="G31:G44">H31+K31</f>
        <v>43797500</v>
      </c>
      <c r="H31" s="59">
        <v>43797500</v>
      </c>
      <c r="I31" s="59"/>
      <c r="J31" s="44"/>
      <c r="K31" s="44"/>
      <c r="L31" s="47">
        <f aca="true" t="shared" si="10" ref="L31:L41">M31+P31</f>
        <v>0</v>
      </c>
      <c r="M31" s="44"/>
      <c r="N31" s="44"/>
      <c r="O31" s="44"/>
      <c r="P31" s="44"/>
      <c r="Q31" s="44"/>
      <c r="R31" s="44">
        <f t="shared" si="8"/>
        <v>43797500</v>
      </c>
      <c r="S31" s="45"/>
      <c r="T31" s="45"/>
    </row>
    <row r="32" spans="2:20" s="42" customFormat="1" ht="15" hidden="1">
      <c r="B32" s="21" t="s">
        <v>196</v>
      </c>
      <c r="C32" s="21" t="s">
        <v>96</v>
      </c>
      <c r="D32" s="21"/>
      <c r="E32" s="21"/>
      <c r="F32" s="22"/>
      <c r="G32" s="47">
        <f t="shared" si="9"/>
        <v>0</v>
      </c>
      <c r="H32" s="47"/>
      <c r="I32" s="47"/>
      <c r="J32" s="47"/>
      <c r="K32" s="47"/>
      <c r="L32" s="47">
        <f t="shared" si="10"/>
        <v>0</v>
      </c>
      <c r="M32" s="44"/>
      <c r="N32" s="44"/>
      <c r="O32" s="44"/>
      <c r="P32" s="44"/>
      <c r="Q32" s="44"/>
      <c r="R32" s="44">
        <f t="shared" si="8"/>
        <v>0</v>
      </c>
      <c r="S32" s="45"/>
      <c r="T32" s="45"/>
    </row>
    <row r="33" spans="2:20" s="42" customFormat="1" ht="15" hidden="1">
      <c r="B33" s="57"/>
      <c r="C33" s="57"/>
      <c r="D33" s="57"/>
      <c r="E33" s="57"/>
      <c r="F33" s="58"/>
      <c r="G33" s="47">
        <f t="shared" si="9"/>
        <v>0</v>
      </c>
      <c r="H33" s="59"/>
      <c r="I33" s="59"/>
      <c r="J33" s="47"/>
      <c r="K33" s="47"/>
      <c r="L33" s="47">
        <f t="shared" si="10"/>
        <v>0</v>
      </c>
      <c r="M33" s="44"/>
      <c r="N33" s="44"/>
      <c r="O33" s="44"/>
      <c r="P33" s="44"/>
      <c r="Q33" s="44"/>
      <c r="R33" s="44">
        <f t="shared" si="8"/>
        <v>0</v>
      </c>
      <c r="S33" s="45"/>
      <c r="T33" s="45"/>
    </row>
    <row r="34" spans="2:20" s="42" customFormat="1" ht="21.75" customHeight="1">
      <c r="B34" s="21" t="s">
        <v>197</v>
      </c>
      <c r="C34" s="21" t="s">
        <v>98</v>
      </c>
      <c r="D34" s="21" t="s">
        <v>257</v>
      </c>
      <c r="E34" s="21" t="s">
        <v>99</v>
      </c>
      <c r="F34" s="22" t="s">
        <v>258</v>
      </c>
      <c r="G34" s="47">
        <f t="shared" si="9"/>
        <v>2203600</v>
      </c>
      <c r="H34" s="47">
        <v>2203600</v>
      </c>
      <c r="I34" s="47"/>
      <c r="J34" s="47"/>
      <c r="K34" s="44"/>
      <c r="L34" s="47">
        <f t="shared" si="10"/>
        <v>0</v>
      </c>
      <c r="M34" s="44"/>
      <c r="N34" s="44"/>
      <c r="O34" s="44"/>
      <c r="P34" s="44"/>
      <c r="Q34" s="44"/>
      <c r="R34" s="44">
        <f t="shared" si="8"/>
        <v>2203600</v>
      </c>
      <c r="S34" s="45"/>
      <c r="T34" s="45"/>
    </row>
    <row r="35" spans="2:20" s="42" customFormat="1" ht="15" hidden="1">
      <c r="B35" s="57"/>
      <c r="C35" s="57"/>
      <c r="D35" s="57"/>
      <c r="E35" s="57"/>
      <c r="F35" s="58" t="s">
        <v>95</v>
      </c>
      <c r="G35" s="47">
        <f t="shared" si="9"/>
        <v>0</v>
      </c>
      <c r="H35" s="59"/>
      <c r="I35" s="59"/>
      <c r="J35" s="47"/>
      <c r="K35" s="44"/>
      <c r="L35" s="47">
        <f t="shared" si="10"/>
        <v>0</v>
      </c>
      <c r="M35" s="44"/>
      <c r="N35" s="44"/>
      <c r="O35" s="44"/>
      <c r="P35" s="44"/>
      <c r="Q35" s="44"/>
      <c r="R35" s="44">
        <f t="shared" si="8"/>
        <v>0</v>
      </c>
      <c r="S35" s="45"/>
      <c r="T35" s="45"/>
    </row>
    <row r="36" spans="2:20" s="42" customFormat="1" ht="39" customHeight="1">
      <c r="B36" s="27" t="s">
        <v>198</v>
      </c>
      <c r="C36" s="27" t="s">
        <v>100</v>
      </c>
      <c r="D36" s="27" t="s">
        <v>259</v>
      </c>
      <c r="E36" s="27" t="s">
        <v>101</v>
      </c>
      <c r="F36" s="22" t="s">
        <v>330</v>
      </c>
      <c r="G36" s="47">
        <f t="shared" si="9"/>
        <v>3716000</v>
      </c>
      <c r="H36" s="47">
        <v>3716000</v>
      </c>
      <c r="I36" s="47"/>
      <c r="J36" s="47"/>
      <c r="K36" s="44"/>
      <c r="L36" s="47">
        <f t="shared" si="10"/>
        <v>0</v>
      </c>
      <c r="M36" s="44"/>
      <c r="N36" s="44"/>
      <c r="O36" s="44"/>
      <c r="P36" s="44"/>
      <c r="Q36" s="44"/>
      <c r="R36" s="44">
        <f t="shared" si="8"/>
        <v>3716000</v>
      </c>
      <c r="S36" s="45"/>
      <c r="T36" s="45"/>
    </row>
    <row r="37" spans="2:20" s="42" customFormat="1" ht="34.5" customHeight="1" hidden="1">
      <c r="B37" s="57"/>
      <c r="C37" s="57"/>
      <c r="D37" s="57"/>
      <c r="E37" s="57"/>
      <c r="F37" s="58" t="s">
        <v>95</v>
      </c>
      <c r="G37" s="47">
        <f t="shared" si="9"/>
        <v>0</v>
      </c>
      <c r="H37" s="44"/>
      <c r="I37" s="44"/>
      <c r="J37" s="44"/>
      <c r="K37" s="44"/>
      <c r="L37" s="47">
        <f t="shared" si="10"/>
        <v>0</v>
      </c>
      <c r="M37" s="44"/>
      <c r="N37" s="44"/>
      <c r="O37" s="44"/>
      <c r="P37" s="44"/>
      <c r="Q37" s="44"/>
      <c r="R37" s="44">
        <f t="shared" si="8"/>
        <v>0</v>
      </c>
      <c r="S37" s="45"/>
      <c r="T37" s="45"/>
    </row>
    <row r="38" spans="2:20" s="42" customFormat="1" ht="38.25" customHeight="1">
      <c r="B38" s="57"/>
      <c r="C38" s="57"/>
      <c r="D38" s="21" t="s">
        <v>328</v>
      </c>
      <c r="E38" s="21" t="s">
        <v>97</v>
      </c>
      <c r="F38" s="22" t="s">
        <v>329</v>
      </c>
      <c r="G38" s="47">
        <f t="shared" si="9"/>
        <v>4258700</v>
      </c>
      <c r="H38" s="47">
        <v>4258700</v>
      </c>
      <c r="I38" s="44"/>
      <c r="J38" s="44"/>
      <c r="K38" s="44"/>
      <c r="L38" s="47"/>
      <c r="M38" s="44"/>
      <c r="N38" s="44"/>
      <c r="O38" s="44"/>
      <c r="P38" s="44"/>
      <c r="Q38" s="44"/>
      <c r="R38" s="44">
        <f t="shared" si="8"/>
        <v>4258700</v>
      </c>
      <c r="S38" s="45"/>
      <c r="T38" s="45"/>
    </row>
    <row r="39" spans="2:20" s="42" customFormat="1" ht="34.5" customHeight="1">
      <c r="B39" s="57"/>
      <c r="C39" s="57"/>
      <c r="D39" s="21" t="s">
        <v>283</v>
      </c>
      <c r="E39" s="21" t="s">
        <v>24</v>
      </c>
      <c r="F39" s="24" t="s">
        <v>284</v>
      </c>
      <c r="G39" s="47">
        <f t="shared" si="9"/>
        <v>758000</v>
      </c>
      <c r="H39" s="47">
        <v>758000</v>
      </c>
      <c r="I39" s="44"/>
      <c r="J39" s="44"/>
      <c r="K39" s="44"/>
      <c r="L39" s="47"/>
      <c r="M39" s="44"/>
      <c r="N39" s="44"/>
      <c r="O39" s="44"/>
      <c r="P39" s="44"/>
      <c r="Q39" s="44"/>
      <c r="R39" s="44">
        <f t="shared" si="8"/>
        <v>758000</v>
      </c>
      <c r="S39" s="45"/>
      <c r="T39" s="45"/>
    </row>
    <row r="40" spans="2:20" s="42" customFormat="1" ht="34.5" customHeight="1">
      <c r="B40" s="57"/>
      <c r="C40" s="57"/>
      <c r="D40" s="21" t="s">
        <v>331</v>
      </c>
      <c r="E40" s="21" t="s">
        <v>24</v>
      </c>
      <c r="F40" s="22" t="s">
        <v>332</v>
      </c>
      <c r="G40" s="47">
        <f t="shared" si="9"/>
        <v>798500</v>
      </c>
      <c r="H40" s="47">
        <v>798500</v>
      </c>
      <c r="I40" s="44"/>
      <c r="J40" s="44"/>
      <c r="K40" s="44"/>
      <c r="L40" s="47"/>
      <c r="M40" s="44"/>
      <c r="N40" s="44"/>
      <c r="O40" s="44"/>
      <c r="P40" s="44"/>
      <c r="Q40" s="44"/>
      <c r="R40" s="44">
        <f t="shared" si="8"/>
        <v>798500</v>
      </c>
      <c r="S40" s="45"/>
      <c r="T40" s="45"/>
    </row>
    <row r="41" spans="2:20" s="42" customFormat="1" ht="15">
      <c r="B41" s="27" t="s">
        <v>260</v>
      </c>
      <c r="C41" s="27" t="s">
        <v>102</v>
      </c>
      <c r="D41" s="27" t="s">
        <v>301</v>
      </c>
      <c r="E41" s="27" t="s">
        <v>24</v>
      </c>
      <c r="F41" s="22" t="s">
        <v>302</v>
      </c>
      <c r="G41" s="47">
        <f t="shared" si="9"/>
        <v>1566700</v>
      </c>
      <c r="H41" s="47">
        <v>1566700</v>
      </c>
      <c r="I41" s="47"/>
      <c r="J41" s="47"/>
      <c r="K41" s="47"/>
      <c r="L41" s="47">
        <f t="shared" si="10"/>
        <v>0</v>
      </c>
      <c r="M41" s="44"/>
      <c r="N41" s="44"/>
      <c r="O41" s="44"/>
      <c r="P41" s="44"/>
      <c r="Q41" s="44"/>
      <c r="R41" s="44">
        <f t="shared" si="8"/>
        <v>1566700</v>
      </c>
      <c r="S41" s="45"/>
      <c r="T41" s="45"/>
    </row>
    <row r="42" spans="2:20" s="42" customFormat="1" ht="26.25" customHeight="1">
      <c r="B42" s="21" t="s">
        <v>199</v>
      </c>
      <c r="C42" s="21" t="s">
        <v>23</v>
      </c>
      <c r="D42" s="27" t="s">
        <v>303</v>
      </c>
      <c r="E42" s="27" t="s">
        <v>24</v>
      </c>
      <c r="F42" s="22" t="s">
        <v>304</v>
      </c>
      <c r="G42" s="47">
        <f t="shared" si="9"/>
        <v>90000</v>
      </c>
      <c r="H42" s="47">
        <v>90000</v>
      </c>
      <c r="I42" s="47"/>
      <c r="J42" s="47"/>
      <c r="K42" s="47"/>
      <c r="L42" s="47">
        <f>M42+P42</f>
        <v>0</v>
      </c>
      <c r="M42" s="44"/>
      <c r="N42" s="44"/>
      <c r="O42" s="44"/>
      <c r="P42" s="44"/>
      <c r="Q42" s="44"/>
      <c r="R42" s="44">
        <f t="shared" si="8"/>
        <v>90000</v>
      </c>
      <c r="S42" s="45"/>
      <c r="T42" s="45"/>
    </row>
    <row r="43" spans="2:20" s="42" customFormat="1" ht="18.75" customHeight="1" hidden="1">
      <c r="B43" s="21"/>
      <c r="C43" s="21"/>
      <c r="D43" s="21"/>
      <c r="E43" s="21"/>
      <c r="F43" s="24"/>
      <c r="G43" s="47">
        <f t="shared" si="9"/>
        <v>0</v>
      </c>
      <c r="H43" s="47"/>
      <c r="I43" s="47"/>
      <c r="J43" s="47"/>
      <c r="K43" s="47"/>
      <c r="L43" s="47"/>
      <c r="M43" s="44"/>
      <c r="N43" s="44"/>
      <c r="O43" s="44"/>
      <c r="P43" s="44"/>
      <c r="Q43" s="44"/>
      <c r="R43" s="44">
        <f t="shared" si="8"/>
        <v>0</v>
      </c>
      <c r="S43" s="45"/>
      <c r="T43" s="45"/>
    </row>
    <row r="44" spans="2:20" s="42" customFormat="1" ht="54.75" customHeight="1" hidden="1">
      <c r="B44" s="57"/>
      <c r="C44" s="57"/>
      <c r="D44" s="57"/>
      <c r="E44" s="57"/>
      <c r="F44" s="58" t="s">
        <v>103</v>
      </c>
      <c r="G44" s="47">
        <f t="shared" si="9"/>
        <v>0</v>
      </c>
      <c r="H44" s="59"/>
      <c r="I44" s="44"/>
      <c r="J44" s="44"/>
      <c r="K44" s="44"/>
      <c r="L44" s="44"/>
      <c r="M44" s="44"/>
      <c r="N44" s="44"/>
      <c r="O44" s="44"/>
      <c r="P44" s="44"/>
      <c r="Q44" s="44"/>
      <c r="R44" s="44">
        <f t="shared" si="8"/>
        <v>0</v>
      </c>
      <c r="S44" s="45"/>
      <c r="T44" s="45"/>
    </row>
    <row r="45" spans="2:20" s="42" customFormat="1" ht="35.25" customHeight="1">
      <c r="B45" s="26"/>
      <c r="C45" s="57"/>
      <c r="D45" s="26" t="s">
        <v>320</v>
      </c>
      <c r="E45" s="57"/>
      <c r="F45" s="129" t="s">
        <v>234</v>
      </c>
      <c r="G45" s="44">
        <f>SUM(G49:G89)</f>
        <v>275071300</v>
      </c>
      <c r="H45" s="44">
        <f aca="true" t="shared" si="11" ref="H45:R45">SUM(H49:H89)</f>
        <v>275071300</v>
      </c>
      <c r="I45" s="44">
        <f t="shared" si="11"/>
        <v>8255900</v>
      </c>
      <c r="J45" s="44">
        <f t="shared" si="11"/>
        <v>650900</v>
      </c>
      <c r="K45" s="44">
        <f t="shared" si="11"/>
        <v>0</v>
      </c>
      <c r="L45" s="44">
        <f t="shared" si="11"/>
        <v>700000</v>
      </c>
      <c r="M45" s="44">
        <f t="shared" si="11"/>
        <v>700000</v>
      </c>
      <c r="N45" s="44">
        <f t="shared" si="11"/>
        <v>50000</v>
      </c>
      <c r="O45" s="44">
        <f t="shared" si="11"/>
        <v>9000</v>
      </c>
      <c r="P45" s="44">
        <f t="shared" si="11"/>
        <v>0</v>
      </c>
      <c r="Q45" s="44">
        <f t="shared" si="11"/>
        <v>0</v>
      </c>
      <c r="R45" s="44">
        <f t="shared" si="11"/>
        <v>275771300</v>
      </c>
      <c r="S45" s="45"/>
      <c r="T45" s="45"/>
    </row>
    <row r="46" spans="1:20" s="42" customFormat="1" ht="30.75" customHeight="1" hidden="1">
      <c r="A46" s="104" t="s">
        <v>133</v>
      </c>
      <c r="B46" s="21"/>
      <c r="C46" s="26" t="s">
        <v>44</v>
      </c>
      <c r="D46" s="26"/>
      <c r="E46" s="26"/>
      <c r="F46" s="130" t="s">
        <v>45</v>
      </c>
      <c r="G46" s="44">
        <f aca="true" t="shared" si="12" ref="G46:Q46">G47</f>
        <v>275071300</v>
      </c>
      <c r="H46" s="44">
        <f t="shared" si="12"/>
        <v>275071300</v>
      </c>
      <c r="I46" s="44">
        <f t="shared" si="12"/>
        <v>8255900</v>
      </c>
      <c r="J46" s="44">
        <f t="shared" si="12"/>
        <v>650900</v>
      </c>
      <c r="K46" s="44">
        <f t="shared" si="12"/>
        <v>0</v>
      </c>
      <c r="L46" s="44">
        <f t="shared" si="12"/>
        <v>700000</v>
      </c>
      <c r="M46" s="44">
        <f t="shared" si="12"/>
        <v>700000</v>
      </c>
      <c r="N46" s="44">
        <f t="shared" si="12"/>
        <v>50000</v>
      </c>
      <c r="O46" s="44">
        <f t="shared" si="12"/>
        <v>9000</v>
      </c>
      <c r="P46" s="44">
        <f t="shared" si="12"/>
        <v>0</v>
      </c>
      <c r="Q46" s="44">
        <f t="shared" si="12"/>
        <v>0</v>
      </c>
      <c r="R46" s="44">
        <f aca="true" t="shared" si="13" ref="R46:R78">G46+L46</f>
        <v>275771300</v>
      </c>
      <c r="S46" s="45"/>
      <c r="T46" s="45"/>
    </row>
    <row r="47" spans="1:20" s="42" customFormat="1" ht="33" customHeight="1" hidden="1">
      <c r="A47" s="104"/>
      <c r="B47" s="28" t="s">
        <v>218</v>
      </c>
      <c r="C47" s="26" t="s">
        <v>46</v>
      </c>
      <c r="D47" s="26"/>
      <c r="E47" s="26"/>
      <c r="F47" s="130" t="s">
        <v>134</v>
      </c>
      <c r="G47" s="44">
        <f aca="true" t="shared" si="14" ref="G47:Q47">SUM(G49:G89)</f>
        <v>275071300</v>
      </c>
      <c r="H47" s="44">
        <f t="shared" si="14"/>
        <v>275071300</v>
      </c>
      <c r="I47" s="44">
        <f t="shared" si="14"/>
        <v>8255900</v>
      </c>
      <c r="J47" s="44">
        <f t="shared" si="14"/>
        <v>650900</v>
      </c>
      <c r="K47" s="44">
        <f t="shared" si="14"/>
        <v>0</v>
      </c>
      <c r="L47" s="44">
        <f t="shared" si="14"/>
        <v>700000</v>
      </c>
      <c r="M47" s="44">
        <f t="shared" si="14"/>
        <v>700000</v>
      </c>
      <c r="N47" s="44">
        <f t="shared" si="14"/>
        <v>50000</v>
      </c>
      <c r="O47" s="44">
        <f t="shared" si="14"/>
        <v>9000</v>
      </c>
      <c r="P47" s="44">
        <f t="shared" si="14"/>
        <v>0</v>
      </c>
      <c r="Q47" s="44">
        <f t="shared" si="14"/>
        <v>0</v>
      </c>
      <c r="R47" s="44">
        <f t="shared" si="13"/>
        <v>275771300</v>
      </c>
      <c r="S47" s="45"/>
      <c r="T47" s="45"/>
    </row>
    <row r="48" spans="1:20" s="42" customFormat="1" ht="33" customHeight="1" hidden="1">
      <c r="A48" s="63"/>
      <c r="B48" s="28"/>
      <c r="C48" s="26"/>
      <c r="D48" s="21"/>
      <c r="E48" s="21"/>
      <c r="F48" s="131"/>
      <c r="G48" s="47">
        <f>H48+K48</f>
        <v>0</v>
      </c>
      <c r="H48" s="47"/>
      <c r="I48" s="44"/>
      <c r="J48" s="44"/>
      <c r="K48" s="44"/>
      <c r="L48" s="44"/>
      <c r="M48" s="44"/>
      <c r="N48" s="44"/>
      <c r="O48" s="44"/>
      <c r="P48" s="44"/>
      <c r="Q48" s="44"/>
      <c r="R48" s="44"/>
      <c r="S48" s="45"/>
      <c r="T48" s="45"/>
    </row>
    <row r="49" spans="1:20" s="42" customFormat="1" ht="41.25" customHeight="1">
      <c r="A49" s="63"/>
      <c r="B49" s="21" t="s">
        <v>225</v>
      </c>
      <c r="C49" s="27" t="s">
        <v>135</v>
      </c>
      <c r="D49" s="27" t="s">
        <v>136</v>
      </c>
      <c r="E49" s="27" t="s">
        <v>137</v>
      </c>
      <c r="F49" s="132" t="s">
        <v>271</v>
      </c>
      <c r="G49" s="47">
        <f>H49+K49</f>
        <v>12000000</v>
      </c>
      <c r="H49" s="47">
        <v>12000000</v>
      </c>
      <c r="I49" s="47"/>
      <c r="J49" s="47"/>
      <c r="K49" s="47"/>
      <c r="L49" s="47">
        <f>M49+P49</f>
        <v>0</v>
      </c>
      <c r="M49" s="47"/>
      <c r="N49" s="47"/>
      <c r="O49" s="47"/>
      <c r="P49" s="47"/>
      <c r="Q49" s="47"/>
      <c r="R49" s="44">
        <f t="shared" si="13"/>
        <v>12000000</v>
      </c>
      <c r="S49" s="51"/>
      <c r="T49" s="45"/>
    </row>
    <row r="50" spans="1:20" s="42" customFormat="1" ht="44.25" customHeight="1">
      <c r="A50" s="63"/>
      <c r="B50" s="849" t="s">
        <v>226</v>
      </c>
      <c r="C50" s="27" t="s">
        <v>138</v>
      </c>
      <c r="D50" s="128" t="s">
        <v>139</v>
      </c>
      <c r="E50" s="128" t="s">
        <v>51</v>
      </c>
      <c r="F50" s="133" t="s">
        <v>0</v>
      </c>
      <c r="G50" s="846">
        <f>H50+K50</f>
        <v>128028000</v>
      </c>
      <c r="H50" s="846">
        <v>128028000</v>
      </c>
      <c r="I50" s="846"/>
      <c r="J50" s="846"/>
      <c r="K50" s="846"/>
      <c r="L50" s="846">
        <f>M50+P50</f>
        <v>0</v>
      </c>
      <c r="M50" s="846"/>
      <c r="N50" s="846"/>
      <c r="O50" s="846"/>
      <c r="P50" s="846"/>
      <c r="Q50" s="846"/>
      <c r="R50" s="851">
        <f t="shared" si="13"/>
        <v>128028000</v>
      </c>
      <c r="S50" s="51"/>
      <c r="T50" s="45"/>
    </row>
    <row r="51" spans="1:20" s="42" customFormat="1" ht="232.5" customHeight="1" hidden="1">
      <c r="A51" s="63"/>
      <c r="B51" s="850"/>
      <c r="C51" s="27"/>
      <c r="D51" s="128" t="s">
        <v>139</v>
      </c>
      <c r="E51" s="128" t="s">
        <v>51</v>
      </c>
      <c r="F51" s="133" t="s">
        <v>0</v>
      </c>
      <c r="G51" s="847"/>
      <c r="H51" s="847"/>
      <c r="I51" s="847"/>
      <c r="J51" s="847"/>
      <c r="K51" s="847"/>
      <c r="L51" s="847"/>
      <c r="M51" s="847"/>
      <c r="N51" s="847"/>
      <c r="O51" s="847"/>
      <c r="P51" s="847"/>
      <c r="Q51" s="847"/>
      <c r="R51" s="852"/>
      <c r="S51" s="51"/>
      <c r="T51" s="45"/>
    </row>
    <row r="52" spans="1:20" s="42" customFormat="1" ht="66.75" customHeight="1">
      <c r="A52" s="63"/>
      <c r="B52" s="21" t="s">
        <v>227</v>
      </c>
      <c r="C52" s="27" t="s">
        <v>140</v>
      </c>
      <c r="D52" s="128" t="s">
        <v>142</v>
      </c>
      <c r="E52" s="128" t="s">
        <v>137</v>
      </c>
      <c r="F52" s="133" t="s">
        <v>272</v>
      </c>
      <c r="G52" s="47">
        <f>H52+K52</f>
        <v>160000</v>
      </c>
      <c r="H52" s="47">
        <v>160000</v>
      </c>
      <c r="I52" s="47"/>
      <c r="J52" s="47"/>
      <c r="K52" s="47"/>
      <c r="L52" s="47">
        <f>M52+P52</f>
        <v>0</v>
      </c>
      <c r="M52" s="47"/>
      <c r="N52" s="47"/>
      <c r="O52" s="47"/>
      <c r="P52" s="47"/>
      <c r="Q52" s="47"/>
      <c r="R52" s="44">
        <f>G52+L52</f>
        <v>160000</v>
      </c>
      <c r="S52" s="51"/>
      <c r="T52" s="45"/>
    </row>
    <row r="53" spans="1:20" s="42" customFormat="1" ht="51" customHeight="1">
      <c r="A53" s="63"/>
      <c r="B53" s="21"/>
      <c r="C53" s="27"/>
      <c r="D53" s="128" t="s">
        <v>143</v>
      </c>
      <c r="E53" s="128" t="s">
        <v>51</v>
      </c>
      <c r="F53" s="133" t="s">
        <v>1</v>
      </c>
      <c r="G53" s="47">
        <f aca="true" t="shared" si="15" ref="G53:G89">H53+K53</f>
        <v>2026000</v>
      </c>
      <c r="H53" s="47">
        <v>2026000</v>
      </c>
      <c r="I53" s="47"/>
      <c r="J53" s="47"/>
      <c r="K53" s="47"/>
      <c r="L53" s="47">
        <f aca="true" t="shared" si="16" ref="L53:L89">M53+P53</f>
        <v>0</v>
      </c>
      <c r="M53" s="47"/>
      <c r="N53" s="47"/>
      <c r="O53" s="47"/>
      <c r="P53" s="47"/>
      <c r="Q53" s="47"/>
      <c r="R53" s="44">
        <f t="shared" si="13"/>
        <v>2026000</v>
      </c>
      <c r="S53" s="51"/>
      <c r="T53" s="45"/>
    </row>
    <row r="54" spans="1:20" s="42" customFormat="1" ht="36" customHeight="1" hidden="1">
      <c r="A54" s="63"/>
      <c r="B54" s="21"/>
      <c r="C54" s="27"/>
      <c r="D54" s="128" t="s">
        <v>144</v>
      </c>
      <c r="E54" s="128" t="s">
        <v>137</v>
      </c>
      <c r="F54" s="134" t="s">
        <v>145</v>
      </c>
      <c r="G54" s="47">
        <f t="shared" si="15"/>
        <v>0</v>
      </c>
      <c r="H54" s="47"/>
      <c r="I54" s="47"/>
      <c r="J54" s="47"/>
      <c r="K54" s="47"/>
      <c r="L54" s="47">
        <f t="shared" si="16"/>
        <v>0</v>
      </c>
      <c r="M54" s="47"/>
      <c r="N54" s="47"/>
      <c r="O54" s="47"/>
      <c r="P54" s="47"/>
      <c r="Q54" s="47"/>
      <c r="R54" s="44">
        <f t="shared" si="13"/>
        <v>0</v>
      </c>
      <c r="S54" s="51"/>
      <c r="T54" s="45"/>
    </row>
    <row r="55" spans="1:20" s="42" customFormat="1" ht="18" hidden="1">
      <c r="A55" s="63"/>
      <c r="B55" s="21"/>
      <c r="C55" s="27"/>
      <c r="D55" s="128" t="s">
        <v>144</v>
      </c>
      <c r="E55" s="128" t="s">
        <v>137</v>
      </c>
      <c r="F55" s="134" t="s">
        <v>273</v>
      </c>
      <c r="G55" s="47">
        <f t="shared" si="15"/>
        <v>0</v>
      </c>
      <c r="H55" s="47"/>
      <c r="I55" s="47"/>
      <c r="J55" s="47"/>
      <c r="K55" s="47"/>
      <c r="L55" s="47">
        <f t="shared" si="16"/>
        <v>0</v>
      </c>
      <c r="M55" s="47"/>
      <c r="N55" s="47"/>
      <c r="O55" s="47"/>
      <c r="P55" s="47"/>
      <c r="Q55" s="47"/>
      <c r="R55" s="44">
        <f t="shared" si="13"/>
        <v>0</v>
      </c>
      <c r="S55" s="51"/>
      <c r="T55" s="45"/>
    </row>
    <row r="56" spans="1:20" s="42" customFormat="1" ht="24.75" customHeight="1" hidden="1">
      <c r="A56" s="63"/>
      <c r="B56" s="21"/>
      <c r="C56" s="27"/>
      <c r="D56" s="128" t="s">
        <v>146</v>
      </c>
      <c r="E56" s="128" t="s">
        <v>141</v>
      </c>
      <c r="F56" s="134" t="s">
        <v>147</v>
      </c>
      <c r="G56" s="47">
        <f t="shared" si="15"/>
        <v>0</v>
      </c>
      <c r="H56" s="47"/>
      <c r="I56" s="47"/>
      <c r="J56" s="47"/>
      <c r="K56" s="47"/>
      <c r="L56" s="47">
        <f t="shared" si="16"/>
        <v>0</v>
      </c>
      <c r="M56" s="47"/>
      <c r="N56" s="47"/>
      <c r="O56" s="47"/>
      <c r="P56" s="47"/>
      <c r="Q56" s="47"/>
      <c r="R56" s="44">
        <f>G56+L56</f>
        <v>0</v>
      </c>
      <c r="S56" s="51"/>
      <c r="T56" s="45"/>
    </row>
    <row r="57" spans="1:20" s="42" customFormat="1" ht="367.5" customHeight="1" hidden="1">
      <c r="A57" s="63"/>
      <c r="B57" s="21"/>
      <c r="C57" s="27"/>
      <c r="D57" s="128" t="s">
        <v>148</v>
      </c>
      <c r="E57" s="128" t="s">
        <v>141</v>
      </c>
      <c r="F57" s="134" t="s">
        <v>149</v>
      </c>
      <c r="G57" s="47">
        <f t="shared" si="15"/>
        <v>0</v>
      </c>
      <c r="H57" s="47"/>
      <c r="I57" s="47"/>
      <c r="J57" s="47"/>
      <c r="K57" s="47"/>
      <c r="L57" s="47">
        <f t="shared" si="16"/>
        <v>0</v>
      </c>
      <c r="M57" s="47"/>
      <c r="N57" s="47"/>
      <c r="O57" s="47"/>
      <c r="P57" s="47"/>
      <c r="Q57" s="47"/>
      <c r="R57" s="44">
        <f t="shared" si="13"/>
        <v>0</v>
      </c>
      <c r="S57" s="51"/>
      <c r="T57" s="45"/>
    </row>
    <row r="58" spans="1:20" s="42" customFormat="1" ht="36" customHeight="1">
      <c r="A58" s="63"/>
      <c r="B58" s="21"/>
      <c r="C58" s="27"/>
      <c r="D58" s="128" t="s">
        <v>150</v>
      </c>
      <c r="E58" s="128" t="s">
        <v>27</v>
      </c>
      <c r="F58" s="134" t="s">
        <v>151</v>
      </c>
      <c r="G58" s="47">
        <f t="shared" si="15"/>
        <v>800000</v>
      </c>
      <c r="H58" s="47">
        <v>800000</v>
      </c>
      <c r="I58" s="47"/>
      <c r="J58" s="47"/>
      <c r="K58" s="47"/>
      <c r="L58" s="47">
        <f t="shared" si="16"/>
        <v>0</v>
      </c>
      <c r="M58" s="47"/>
      <c r="N58" s="47"/>
      <c r="O58" s="47"/>
      <c r="P58" s="47"/>
      <c r="Q58" s="47"/>
      <c r="R58" s="44">
        <f t="shared" si="13"/>
        <v>800000</v>
      </c>
      <c r="S58" s="51"/>
      <c r="T58" s="45"/>
    </row>
    <row r="59" spans="1:20" s="42" customFormat="1" ht="27" customHeight="1" hidden="1">
      <c r="A59" s="63"/>
      <c r="B59" s="21"/>
      <c r="C59" s="27"/>
      <c r="D59" s="128" t="s">
        <v>152</v>
      </c>
      <c r="E59" s="128" t="s">
        <v>27</v>
      </c>
      <c r="F59" s="134" t="s">
        <v>261</v>
      </c>
      <c r="G59" s="47">
        <f t="shared" si="15"/>
        <v>0</v>
      </c>
      <c r="H59" s="47"/>
      <c r="I59" s="47"/>
      <c r="J59" s="47"/>
      <c r="K59" s="47"/>
      <c r="L59" s="47">
        <f t="shared" si="16"/>
        <v>0</v>
      </c>
      <c r="M59" s="47"/>
      <c r="N59" s="47"/>
      <c r="O59" s="47"/>
      <c r="P59" s="47"/>
      <c r="Q59" s="47"/>
      <c r="R59" s="44">
        <f t="shared" si="13"/>
        <v>0</v>
      </c>
      <c r="S59" s="51"/>
      <c r="T59" s="45"/>
    </row>
    <row r="60" spans="1:20" s="42" customFormat="1" ht="29.25" customHeight="1">
      <c r="A60" s="63"/>
      <c r="B60" s="21"/>
      <c r="C60" s="27"/>
      <c r="D60" s="128" t="s">
        <v>152</v>
      </c>
      <c r="E60" s="128" t="s">
        <v>27</v>
      </c>
      <c r="F60" s="134" t="s">
        <v>162</v>
      </c>
      <c r="G60" s="47">
        <f t="shared" si="15"/>
        <v>150000</v>
      </c>
      <c r="H60" s="47">
        <v>150000</v>
      </c>
      <c r="I60" s="47"/>
      <c r="J60" s="47"/>
      <c r="K60" s="47"/>
      <c r="L60" s="47">
        <f t="shared" si="16"/>
        <v>0</v>
      </c>
      <c r="M60" s="47"/>
      <c r="N60" s="47"/>
      <c r="O60" s="47"/>
      <c r="P60" s="47"/>
      <c r="Q60" s="47"/>
      <c r="R60" s="44">
        <f t="shared" si="13"/>
        <v>150000</v>
      </c>
      <c r="S60" s="51"/>
      <c r="T60" s="45"/>
    </row>
    <row r="61" spans="1:20" s="42" customFormat="1" ht="31.5" customHeight="1">
      <c r="A61" s="63"/>
      <c r="B61" s="21"/>
      <c r="C61" s="27"/>
      <c r="D61" s="128" t="s">
        <v>153</v>
      </c>
      <c r="E61" s="128" t="s">
        <v>27</v>
      </c>
      <c r="F61" s="134" t="s">
        <v>154</v>
      </c>
      <c r="G61" s="47">
        <f t="shared" si="15"/>
        <v>43600000</v>
      </c>
      <c r="H61" s="47">
        <v>43600000</v>
      </c>
      <c r="I61" s="47"/>
      <c r="J61" s="47"/>
      <c r="K61" s="47"/>
      <c r="L61" s="47">
        <f t="shared" si="16"/>
        <v>0</v>
      </c>
      <c r="M61" s="47"/>
      <c r="N61" s="47"/>
      <c r="O61" s="47"/>
      <c r="P61" s="47"/>
      <c r="Q61" s="47"/>
      <c r="R61" s="44">
        <f t="shared" si="13"/>
        <v>43600000</v>
      </c>
      <c r="S61" s="51"/>
      <c r="T61" s="45"/>
    </row>
    <row r="62" spans="1:20" s="42" customFormat="1" ht="30" customHeight="1">
      <c r="A62" s="63"/>
      <c r="B62" s="21"/>
      <c r="C62" s="27"/>
      <c r="D62" s="128" t="s">
        <v>155</v>
      </c>
      <c r="E62" s="128" t="s">
        <v>27</v>
      </c>
      <c r="F62" s="134" t="s">
        <v>156</v>
      </c>
      <c r="G62" s="47">
        <f t="shared" si="15"/>
        <v>1800000</v>
      </c>
      <c r="H62" s="47">
        <v>1800000</v>
      </c>
      <c r="I62" s="47"/>
      <c r="J62" s="47"/>
      <c r="K62" s="47"/>
      <c r="L62" s="47">
        <f t="shared" si="16"/>
        <v>0</v>
      </c>
      <c r="M62" s="47"/>
      <c r="N62" s="47"/>
      <c r="O62" s="47"/>
      <c r="P62" s="47"/>
      <c r="Q62" s="47"/>
      <c r="R62" s="44">
        <f t="shared" si="13"/>
        <v>1800000</v>
      </c>
      <c r="S62" s="51"/>
      <c r="T62" s="45"/>
    </row>
    <row r="63" spans="1:20" s="42" customFormat="1" ht="27.75" customHeight="1">
      <c r="A63" s="63"/>
      <c r="B63" s="21"/>
      <c r="C63" s="27"/>
      <c r="D63" s="128" t="s">
        <v>157</v>
      </c>
      <c r="E63" s="128" t="s">
        <v>27</v>
      </c>
      <c r="F63" s="134" t="s">
        <v>158</v>
      </c>
      <c r="G63" s="47">
        <f t="shared" si="15"/>
        <v>5350000</v>
      </c>
      <c r="H63" s="47">
        <v>5350000</v>
      </c>
      <c r="I63" s="47"/>
      <c r="J63" s="47"/>
      <c r="K63" s="47"/>
      <c r="L63" s="47">
        <f t="shared" si="16"/>
        <v>0</v>
      </c>
      <c r="M63" s="47"/>
      <c r="N63" s="47"/>
      <c r="O63" s="47"/>
      <c r="P63" s="47"/>
      <c r="Q63" s="47"/>
      <c r="R63" s="44">
        <f t="shared" si="13"/>
        <v>5350000</v>
      </c>
      <c r="S63" s="51"/>
      <c r="T63" s="45"/>
    </row>
    <row r="64" spans="1:20" s="42" customFormat="1" ht="25.5" customHeight="1">
      <c r="A64" s="104" t="s">
        <v>110</v>
      </c>
      <c r="B64" s="21"/>
      <c r="C64" s="27"/>
      <c r="D64" s="128" t="s">
        <v>159</v>
      </c>
      <c r="E64" s="128" t="s">
        <v>27</v>
      </c>
      <c r="F64" s="134" t="s">
        <v>160</v>
      </c>
      <c r="G64" s="47">
        <f t="shared" si="15"/>
        <v>300000</v>
      </c>
      <c r="H64" s="47">
        <v>300000</v>
      </c>
      <c r="I64" s="47"/>
      <c r="J64" s="47"/>
      <c r="K64" s="47"/>
      <c r="L64" s="47">
        <f t="shared" si="16"/>
        <v>0</v>
      </c>
      <c r="M64" s="47"/>
      <c r="N64" s="47"/>
      <c r="O64" s="47"/>
      <c r="P64" s="47"/>
      <c r="Q64" s="47"/>
      <c r="R64" s="44">
        <f t="shared" si="13"/>
        <v>300000</v>
      </c>
      <c r="S64" s="45"/>
      <c r="T64" s="45"/>
    </row>
    <row r="65" spans="1:20" s="42" customFormat="1" ht="46.5" customHeight="1">
      <c r="A65" s="104" t="s">
        <v>133</v>
      </c>
      <c r="B65" s="21"/>
      <c r="C65" s="27"/>
      <c r="D65" s="128" t="s">
        <v>161</v>
      </c>
      <c r="E65" s="128" t="s">
        <v>27</v>
      </c>
      <c r="F65" s="134" t="s">
        <v>163</v>
      </c>
      <c r="G65" s="47">
        <f t="shared" si="15"/>
        <v>31500000</v>
      </c>
      <c r="H65" s="47">
        <v>31500000</v>
      </c>
      <c r="I65" s="47"/>
      <c r="J65" s="47"/>
      <c r="K65" s="47"/>
      <c r="L65" s="47">
        <f t="shared" si="16"/>
        <v>0</v>
      </c>
      <c r="M65" s="47"/>
      <c r="N65" s="47"/>
      <c r="O65" s="47"/>
      <c r="P65" s="47"/>
      <c r="Q65" s="47"/>
      <c r="R65" s="44">
        <f t="shared" si="13"/>
        <v>31500000</v>
      </c>
      <c r="S65" s="45"/>
      <c r="T65" s="45"/>
    </row>
    <row r="66" spans="1:20" s="42" customFormat="1" ht="45.75" customHeight="1">
      <c r="A66" s="104"/>
      <c r="B66" s="21"/>
      <c r="C66" s="27"/>
      <c r="D66" s="128" t="s">
        <v>335</v>
      </c>
      <c r="E66" s="128" t="s">
        <v>113</v>
      </c>
      <c r="F66" s="134" t="s">
        <v>336</v>
      </c>
      <c r="G66" s="47">
        <f t="shared" si="15"/>
        <v>25740000</v>
      </c>
      <c r="H66" s="47">
        <v>25740000</v>
      </c>
      <c r="I66" s="47"/>
      <c r="J66" s="47"/>
      <c r="K66" s="47"/>
      <c r="L66" s="47">
        <f t="shared" si="16"/>
        <v>0</v>
      </c>
      <c r="M66" s="47"/>
      <c r="N66" s="47"/>
      <c r="O66" s="47"/>
      <c r="P66" s="47"/>
      <c r="Q66" s="47"/>
      <c r="R66" s="44">
        <f t="shared" si="13"/>
        <v>25740000</v>
      </c>
      <c r="S66" s="45"/>
      <c r="T66" s="45"/>
    </row>
    <row r="67" spans="1:20" s="42" customFormat="1" ht="39.75" customHeight="1">
      <c r="A67" s="104"/>
      <c r="B67" s="21"/>
      <c r="C67" s="27"/>
      <c r="D67" s="128" t="s">
        <v>337</v>
      </c>
      <c r="E67" s="128" t="s">
        <v>113</v>
      </c>
      <c r="F67" s="134" t="s">
        <v>338</v>
      </c>
      <c r="G67" s="47">
        <f t="shared" si="15"/>
        <v>4050000</v>
      </c>
      <c r="H67" s="47">
        <v>4050000</v>
      </c>
      <c r="I67" s="47"/>
      <c r="J67" s="47"/>
      <c r="K67" s="47"/>
      <c r="L67" s="47">
        <f t="shared" si="16"/>
        <v>0</v>
      </c>
      <c r="M67" s="47"/>
      <c r="N67" s="47"/>
      <c r="O67" s="47"/>
      <c r="P67" s="47"/>
      <c r="Q67" s="47"/>
      <c r="R67" s="44">
        <f t="shared" si="13"/>
        <v>4050000</v>
      </c>
      <c r="S67" s="45"/>
      <c r="T67" s="45"/>
    </row>
    <row r="68" spans="1:20" s="42" customFormat="1" ht="45" customHeight="1">
      <c r="A68" s="104"/>
      <c r="B68" s="21"/>
      <c r="C68" s="27"/>
      <c r="D68" s="128" t="s">
        <v>339</v>
      </c>
      <c r="E68" s="128" t="s">
        <v>113</v>
      </c>
      <c r="F68" s="134" t="s">
        <v>340</v>
      </c>
      <c r="G68" s="47">
        <f t="shared" si="15"/>
        <v>6000000</v>
      </c>
      <c r="H68" s="47">
        <v>6000000</v>
      </c>
      <c r="I68" s="47"/>
      <c r="J68" s="47"/>
      <c r="K68" s="47"/>
      <c r="L68" s="47">
        <f t="shared" si="16"/>
        <v>0</v>
      </c>
      <c r="M68" s="47"/>
      <c r="N68" s="47"/>
      <c r="O68" s="47"/>
      <c r="P68" s="47"/>
      <c r="Q68" s="47"/>
      <c r="R68" s="44">
        <f t="shared" si="13"/>
        <v>6000000</v>
      </c>
      <c r="S68" s="45"/>
      <c r="T68" s="45"/>
    </row>
    <row r="69" spans="1:20" s="42" customFormat="1" ht="36" hidden="1">
      <c r="A69" s="104"/>
      <c r="B69" s="21"/>
      <c r="C69" s="27"/>
      <c r="D69" s="128" t="s">
        <v>341</v>
      </c>
      <c r="E69" s="128" t="s">
        <v>27</v>
      </c>
      <c r="F69" s="134" t="s">
        <v>342</v>
      </c>
      <c r="G69" s="47">
        <f t="shared" si="15"/>
        <v>0</v>
      </c>
      <c r="H69" s="47"/>
      <c r="I69" s="47"/>
      <c r="J69" s="47"/>
      <c r="K69" s="47"/>
      <c r="L69" s="47">
        <f t="shared" si="16"/>
        <v>0</v>
      </c>
      <c r="M69" s="47"/>
      <c r="N69" s="47"/>
      <c r="O69" s="47"/>
      <c r="P69" s="47"/>
      <c r="Q69" s="47"/>
      <c r="R69" s="44">
        <f t="shared" si="13"/>
        <v>0</v>
      </c>
      <c r="S69" s="45"/>
      <c r="T69" s="45"/>
    </row>
    <row r="70" spans="1:20" s="42" customFormat="1" ht="54" hidden="1">
      <c r="A70" s="104"/>
      <c r="B70" s="21"/>
      <c r="C70" s="27"/>
      <c r="D70" s="128" t="s">
        <v>343</v>
      </c>
      <c r="E70" s="128" t="s">
        <v>113</v>
      </c>
      <c r="F70" s="134" t="s">
        <v>344</v>
      </c>
      <c r="G70" s="47">
        <f t="shared" si="15"/>
        <v>0</v>
      </c>
      <c r="H70" s="47"/>
      <c r="I70" s="47"/>
      <c r="J70" s="47"/>
      <c r="K70" s="47"/>
      <c r="L70" s="47">
        <f t="shared" si="16"/>
        <v>0</v>
      </c>
      <c r="M70" s="47"/>
      <c r="N70" s="47"/>
      <c r="O70" s="47"/>
      <c r="P70" s="47"/>
      <c r="Q70" s="47"/>
      <c r="R70" s="44">
        <f t="shared" si="13"/>
        <v>0</v>
      </c>
      <c r="S70" s="45"/>
      <c r="T70" s="45"/>
    </row>
    <row r="71" spans="1:20" s="42" customFormat="1" ht="18" hidden="1">
      <c r="A71" s="104"/>
      <c r="B71" s="21"/>
      <c r="C71" s="27"/>
      <c r="D71" s="128"/>
      <c r="E71" s="128"/>
      <c r="F71" s="134"/>
      <c r="G71" s="47">
        <f t="shared" si="15"/>
        <v>0</v>
      </c>
      <c r="H71" s="47"/>
      <c r="I71" s="47"/>
      <c r="J71" s="47"/>
      <c r="K71" s="47"/>
      <c r="L71" s="47">
        <f t="shared" si="16"/>
        <v>0</v>
      </c>
      <c r="M71" s="47"/>
      <c r="N71" s="47"/>
      <c r="O71" s="47"/>
      <c r="P71" s="47"/>
      <c r="Q71" s="47"/>
      <c r="R71" s="44">
        <f t="shared" si="13"/>
        <v>0</v>
      </c>
      <c r="S71" s="45"/>
      <c r="T71" s="45"/>
    </row>
    <row r="72" spans="1:20" s="42" customFormat="1" ht="18" customHeight="1" hidden="1">
      <c r="A72" s="104"/>
      <c r="B72" s="21"/>
      <c r="C72" s="27"/>
      <c r="D72" s="128"/>
      <c r="E72" s="128"/>
      <c r="F72" s="134"/>
      <c r="G72" s="47">
        <f t="shared" si="15"/>
        <v>0</v>
      </c>
      <c r="H72" s="47"/>
      <c r="I72" s="47"/>
      <c r="J72" s="47"/>
      <c r="K72" s="47"/>
      <c r="L72" s="47">
        <f t="shared" si="16"/>
        <v>0</v>
      </c>
      <c r="M72" s="47"/>
      <c r="N72" s="47"/>
      <c r="O72" s="47"/>
      <c r="P72" s="47"/>
      <c r="Q72" s="47"/>
      <c r="R72" s="44">
        <f t="shared" si="13"/>
        <v>0</v>
      </c>
      <c r="S72" s="45"/>
      <c r="T72" s="45"/>
    </row>
    <row r="73" spans="1:20" s="42" customFormat="1" ht="18" hidden="1">
      <c r="A73" s="104"/>
      <c r="B73" s="21"/>
      <c r="C73" s="27"/>
      <c r="D73" s="128"/>
      <c r="E73" s="128"/>
      <c r="F73" s="134"/>
      <c r="G73" s="47">
        <f t="shared" si="15"/>
        <v>0</v>
      </c>
      <c r="H73" s="47"/>
      <c r="I73" s="47"/>
      <c r="J73" s="47"/>
      <c r="K73" s="47"/>
      <c r="L73" s="47">
        <f t="shared" si="16"/>
        <v>0</v>
      </c>
      <c r="M73" s="47"/>
      <c r="N73" s="47"/>
      <c r="O73" s="47"/>
      <c r="P73" s="47"/>
      <c r="Q73" s="47"/>
      <c r="R73" s="44">
        <f t="shared" si="13"/>
        <v>0</v>
      </c>
      <c r="S73" s="45"/>
      <c r="T73" s="45"/>
    </row>
    <row r="74" spans="1:20" s="42" customFormat="1" ht="18" hidden="1">
      <c r="A74" s="104"/>
      <c r="B74" s="21"/>
      <c r="C74" s="27"/>
      <c r="D74" s="128"/>
      <c r="E74" s="128"/>
      <c r="F74" s="134"/>
      <c r="G74" s="47">
        <f t="shared" si="15"/>
        <v>0</v>
      </c>
      <c r="H74" s="47"/>
      <c r="I74" s="47"/>
      <c r="J74" s="47"/>
      <c r="K74" s="47"/>
      <c r="L74" s="47">
        <f t="shared" si="16"/>
        <v>0</v>
      </c>
      <c r="M74" s="47"/>
      <c r="N74" s="47"/>
      <c r="O74" s="47"/>
      <c r="P74" s="47"/>
      <c r="Q74" s="47"/>
      <c r="R74" s="44">
        <f t="shared" si="13"/>
        <v>0</v>
      </c>
      <c r="S74" s="45"/>
      <c r="T74" s="45"/>
    </row>
    <row r="75" spans="1:20" s="42" customFormat="1" ht="18" hidden="1">
      <c r="A75" s="104"/>
      <c r="B75" s="21"/>
      <c r="C75" s="27"/>
      <c r="D75" s="128"/>
      <c r="E75" s="128"/>
      <c r="F75" s="134"/>
      <c r="G75" s="47">
        <f t="shared" si="15"/>
        <v>0</v>
      </c>
      <c r="H75" s="47"/>
      <c r="I75" s="47"/>
      <c r="J75" s="47"/>
      <c r="K75" s="47"/>
      <c r="L75" s="47">
        <f t="shared" si="16"/>
        <v>0</v>
      </c>
      <c r="M75" s="47"/>
      <c r="N75" s="47"/>
      <c r="O75" s="47"/>
      <c r="P75" s="47"/>
      <c r="Q75" s="47"/>
      <c r="R75" s="44">
        <f t="shared" si="13"/>
        <v>0</v>
      </c>
      <c r="S75" s="45"/>
      <c r="T75" s="45"/>
    </row>
    <row r="76" spans="1:20" s="42" customFormat="1" ht="18" hidden="1">
      <c r="A76" s="104"/>
      <c r="B76" s="21"/>
      <c r="C76" s="27"/>
      <c r="D76" s="128"/>
      <c r="E76" s="128"/>
      <c r="F76" s="134"/>
      <c r="G76" s="47">
        <f t="shared" si="15"/>
        <v>0</v>
      </c>
      <c r="H76" s="47"/>
      <c r="I76" s="47"/>
      <c r="J76" s="47"/>
      <c r="K76" s="47"/>
      <c r="L76" s="47">
        <f t="shared" si="16"/>
        <v>0</v>
      </c>
      <c r="M76" s="47"/>
      <c r="N76" s="47"/>
      <c r="O76" s="47"/>
      <c r="P76" s="47"/>
      <c r="Q76" s="47"/>
      <c r="R76" s="44">
        <f t="shared" si="13"/>
        <v>0</v>
      </c>
      <c r="S76" s="45"/>
      <c r="T76" s="45"/>
    </row>
    <row r="77" spans="1:20" s="42" customFormat="1" ht="57.75" customHeight="1">
      <c r="A77" s="104"/>
      <c r="B77" s="21"/>
      <c r="C77" s="27"/>
      <c r="D77" s="128" t="s">
        <v>341</v>
      </c>
      <c r="E77" s="128" t="s">
        <v>27</v>
      </c>
      <c r="F77" s="134" t="s">
        <v>342</v>
      </c>
      <c r="G77" s="47">
        <f t="shared" si="15"/>
        <v>80000</v>
      </c>
      <c r="H77" s="47">
        <v>80000</v>
      </c>
      <c r="I77" s="47"/>
      <c r="J77" s="47"/>
      <c r="K77" s="47"/>
      <c r="L77" s="47">
        <f t="shared" si="16"/>
        <v>0</v>
      </c>
      <c r="M77" s="47"/>
      <c r="N77" s="47"/>
      <c r="O77" s="47"/>
      <c r="P77" s="47"/>
      <c r="Q77" s="47"/>
      <c r="R77" s="44">
        <f t="shared" si="13"/>
        <v>80000</v>
      </c>
      <c r="S77" s="45"/>
      <c r="T77" s="45"/>
    </row>
    <row r="78" spans="1:20" s="42" customFormat="1" ht="63.75" customHeight="1">
      <c r="A78" s="104"/>
      <c r="B78" s="21"/>
      <c r="C78" s="27"/>
      <c r="D78" s="128" t="s">
        <v>343</v>
      </c>
      <c r="E78" s="128" t="s">
        <v>113</v>
      </c>
      <c r="F78" s="134" t="s">
        <v>344</v>
      </c>
      <c r="G78" s="47">
        <f t="shared" si="15"/>
        <v>430000</v>
      </c>
      <c r="H78" s="47">
        <v>430000</v>
      </c>
      <c r="I78" s="47"/>
      <c r="J78" s="47"/>
      <c r="K78" s="47"/>
      <c r="L78" s="47">
        <f t="shared" si="16"/>
        <v>0</v>
      </c>
      <c r="M78" s="47"/>
      <c r="N78" s="47"/>
      <c r="O78" s="47"/>
      <c r="P78" s="47"/>
      <c r="Q78" s="47"/>
      <c r="R78" s="44">
        <f t="shared" si="13"/>
        <v>430000</v>
      </c>
      <c r="S78" s="45"/>
      <c r="T78" s="45"/>
    </row>
    <row r="79" spans="1:20" s="42" customFormat="1" ht="15" hidden="1">
      <c r="A79" s="104"/>
      <c r="B79" s="21"/>
      <c r="C79" s="27"/>
      <c r="D79" s="27"/>
      <c r="E79" s="27"/>
      <c r="F79" s="22"/>
      <c r="G79" s="47"/>
      <c r="H79" s="47"/>
      <c r="I79" s="47"/>
      <c r="J79" s="47"/>
      <c r="K79" s="47"/>
      <c r="L79" s="47"/>
      <c r="M79" s="47"/>
      <c r="N79" s="47"/>
      <c r="O79" s="47"/>
      <c r="P79" s="47"/>
      <c r="Q79" s="47"/>
      <c r="R79" s="44"/>
      <c r="S79" s="45"/>
      <c r="T79" s="45"/>
    </row>
    <row r="80" spans="1:20" s="42" customFormat="1" ht="37.5" customHeight="1">
      <c r="A80" s="104"/>
      <c r="B80" s="21" t="s">
        <v>221</v>
      </c>
      <c r="C80" s="27" t="s">
        <v>164</v>
      </c>
      <c r="D80" s="27" t="s">
        <v>165</v>
      </c>
      <c r="E80" s="27" t="s">
        <v>116</v>
      </c>
      <c r="F80" s="23" t="s">
        <v>166</v>
      </c>
      <c r="G80" s="47">
        <f t="shared" si="15"/>
        <v>10341000</v>
      </c>
      <c r="H80" s="47">
        <v>10341000</v>
      </c>
      <c r="I80" s="47">
        <v>7339000</v>
      </c>
      <c r="J80" s="47">
        <v>550000</v>
      </c>
      <c r="K80" s="47"/>
      <c r="L80" s="47">
        <f t="shared" si="16"/>
        <v>700000</v>
      </c>
      <c r="M80" s="47">
        <v>700000</v>
      </c>
      <c r="N80" s="47">
        <v>50000</v>
      </c>
      <c r="O80" s="47">
        <v>9000</v>
      </c>
      <c r="P80" s="47"/>
      <c r="Q80" s="47"/>
      <c r="R80" s="44">
        <f>G80+L80</f>
        <v>11041000</v>
      </c>
      <c r="S80" s="45"/>
      <c r="T80" s="45"/>
    </row>
    <row r="81" spans="1:20" s="42" customFormat="1" ht="24.75" customHeight="1">
      <c r="A81" s="104"/>
      <c r="B81" s="21" t="s">
        <v>223</v>
      </c>
      <c r="C81" s="27" t="s">
        <v>167</v>
      </c>
      <c r="D81" s="27" t="s">
        <v>168</v>
      </c>
      <c r="E81" s="27" t="s">
        <v>113</v>
      </c>
      <c r="F81" s="23" t="s">
        <v>315</v>
      </c>
      <c r="G81" s="47">
        <f t="shared" si="15"/>
        <v>1057100</v>
      </c>
      <c r="H81" s="47">
        <v>1057100</v>
      </c>
      <c r="I81" s="47">
        <v>520000</v>
      </c>
      <c r="J81" s="47">
        <v>77100</v>
      </c>
      <c r="K81" s="47"/>
      <c r="L81" s="47">
        <f t="shared" si="16"/>
        <v>0</v>
      </c>
      <c r="M81" s="47"/>
      <c r="N81" s="47"/>
      <c r="O81" s="47"/>
      <c r="P81" s="47"/>
      <c r="Q81" s="47"/>
      <c r="R81" s="44">
        <f>G81+L81</f>
        <v>1057100</v>
      </c>
      <c r="S81" s="45"/>
      <c r="T81" s="45"/>
    </row>
    <row r="82" spans="1:20" s="42" customFormat="1" ht="30" customHeight="1">
      <c r="A82" s="104"/>
      <c r="B82" s="27" t="s">
        <v>200</v>
      </c>
      <c r="C82" s="27" t="s">
        <v>104</v>
      </c>
      <c r="D82" s="27" t="s">
        <v>262</v>
      </c>
      <c r="E82" s="27" t="s">
        <v>27</v>
      </c>
      <c r="F82" s="60" t="s">
        <v>263</v>
      </c>
      <c r="G82" s="47">
        <f t="shared" si="15"/>
        <v>529200</v>
      </c>
      <c r="H82" s="47">
        <v>529200</v>
      </c>
      <c r="I82" s="47">
        <v>396900</v>
      </c>
      <c r="J82" s="47">
        <v>23800</v>
      </c>
      <c r="K82" s="44"/>
      <c r="L82" s="47">
        <f t="shared" si="16"/>
        <v>0</v>
      </c>
      <c r="M82" s="44"/>
      <c r="N82" s="44"/>
      <c r="O82" s="44"/>
      <c r="P82" s="44"/>
      <c r="Q82" s="44"/>
      <c r="R82" s="44">
        <f aca="true" t="shared" si="17" ref="R82:R90">G82+L82</f>
        <v>529200</v>
      </c>
      <c r="S82" s="45"/>
      <c r="T82" s="45"/>
    </row>
    <row r="83" spans="1:20" s="42" customFormat="1" ht="31.5" customHeight="1" hidden="1">
      <c r="A83" s="104"/>
      <c r="B83" s="21" t="s">
        <v>201</v>
      </c>
      <c r="C83" s="27" t="s">
        <v>106</v>
      </c>
      <c r="D83" s="27" t="s">
        <v>107</v>
      </c>
      <c r="E83" s="27" t="s">
        <v>27</v>
      </c>
      <c r="F83" s="60" t="s">
        <v>108</v>
      </c>
      <c r="G83" s="47">
        <f t="shared" si="15"/>
        <v>0</v>
      </c>
      <c r="H83" s="47"/>
      <c r="I83" s="44"/>
      <c r="J83" s="44"/>
      <c r="K83" s="44"/>
      <c r="L83" s="47">
        <f t="shared" si="16"/>
        <v>0</v>
      </c>
      <c r="M83" s="44"/>
      <c r="N83" s="44"/>
      <c r="O83" s="44"/>
      <c r="P83" s="44"/>
      <c r="Q83" s="44"/>
      <c r="R83" s="44">
        <f t="shared" si="17"/>
        <v>0</v>
      </c>
      <c r="S83" s="45"/>
      <c r="T83" s="45"/>
    </row>
    <row r="84" spans="1:20" s="42" customFormat="1" ht="39" customHeight="1">
      <c r="A84" s="104"/>
      <c r="B84" s="21" t="s">
        <v>202</v>
      </c>
      <c r="C84" s="27" t="s">
        <v>26</v>
      </c>
      <c r="D84" s="27" t="s">
        <v>105</v>
      </c>
      <c r="E84" s="27" t="s">
        <v>27</v>
      </c>
      <c r="F84" s="60" t="s">
        <v>247</v>
      </c>
      <c r="G84" s="47">
        <f t="shared" si="15"/>
        <v>5000</v>
      </c>
      <c r="H84" s="47">
        <v>5000</v>
      </c>
      <c r="I84" s="47"/>
      <c r="J84" s="47"/>
      <c r="K84" s="44"/>
      <c r="L84" s="47">
        <f t="shared" si="16"/>
        <v>0</v>
      </c>
      <c r="M84" s="44"/>
      <c r="N84" s="44"/>
      <c r="O84" s="44"/>
      <c r="P84" s="44"/>
      <c r="Q84" s="44"/>
      <c r="R84" s="44">
        <f t="shared" si="17"/>
        <v>5000</v>
      </c>
      <c r="S84" s="45"/>
      <c r="T84" s="45"/>
    </row>
    <row r="85" spans="1:20" s="42" customFormat="1" ht="46.5" hidden="1">
      <c r="A85" s="104"/>
      <c r="B85" s="21" t="s">
        <v>220</v>
      </c>
      <c r="C85" s="27" t="s">
        <v>47</v>
      </c>
      <c r="D85" s="27" t="s">
        <v>48</v>
      </c>
      <c r="E85" s="27" t="s">
        <v>27</v>
      </c>
      <c r="F85" s="22" t="s">
        <v>49</v>
      </c>
      <c r="G85" s="47">
        <f t="shared" si="15"/>
        <v>0</v>
      </c>
      <c r="H85" s="47"/>
      <c r="I85" s="47"/>
      <c r="J85" s="47"/>
      <c r="K85" s="47"/>
      <c r="L85" s="47">
        <f t="shared" si="16"/>
        <v>0</v>
      </c>
      <c r="M85" s="47"/>
      <c r="N85" s="47"/>
      <c r="O85" s="47"/>
      <c r="P85" s="47"/>
      <c r="Q85" s="47"/>
      <c r="R85" s="44">
        <f t="shared" si="17"/>
        <v>0</v>
      </c>
      <c r="S85" s="45"/>
      <c r="T85" s="45"/>
    </row>
    <row r="86" spans="1:20" s="42" customFormat="1" ht="53.25" customHeight="1">
      <c r="A86" s="104" t="s">
        <v>110</v>
      </c>
      <c r="B86" s="21" t="s">
        <v>222</v>
      </c>
      <c r="C86" s="27" t="s">
        <v>169</v>
      </c>
      <c r="D86" s="27" t="s">
        <v>48</v>
      </c>
      <c r="E86" s="27" t="s">
        <v>113</v>
      </c>
      <c r="F86" s="23" t="s">
        <v>308</v>
      </c>
      <c r="G86" s="47">
        <f t="shared" si="15"/>
        <v>120000</v>
      </c>
      <c r="H86" s="47">
        <v>120000</v>
      </c>
      <c r="I86" s="47"/>
      <c r="J86" s="47"/>
      <c r="K86" s="47"/>
      <c r="L86" s="47">
        <f t="shared" si="16"/>
        <v>0</v>
      </c>
      <c r="M86" s="47"/>
      <c r="N86" s="47"/>
      <c r="O86" s="47"/>
      <c r="P86" s="47"/>
      <c r="Q86" s="47"/>
      <c r="R86" s="44">
        <f t="shared" si="17"/>
        <v>120000</v>
      </c>
      <c r="S86" s="45"/>
      <c r="T86" s="45"/>
    </row>
    <row r="87" spans="1:20" s="42" customFormat="1" ht="46.5">
      <c r="A87" s="104" t="s">
        <v>170</v>
      </c>
      <c r="B87" s="21" t="s">
        <v>224</v>
      </c>
      <c r="C87" s="21" t="s">
        <v>50</v>
      </c>
      <c r="D87" s="21" t="s">
        <v>309</v>
      </c>
      <c r="E87" s="21" t="s">
        <v>51</v>
      </c>
      <c r="F87" s="23" t="s">
        <v>275</v>
      </c>
      <c r="G87" s="47">
        <f t="shared" si="15"/>
        <v>200000</v>
      </c>
      <c r="H87" s="47">
        <v>200000</v>
      </c>
      <c r="I87" s="47"/>
      <c r="J87" s="47"/>
      <c r="K87" s="47"/>
      <c r="L87" s="47">
        <f t="shared" si="16"/>
        <v>0</v>
      </c>
      <c r="M87" s="47"/>
      <c r="N87" s="47"/>
      <c r="O87" s="47"/>
      <c r="P87" s="47"/>
      <c r="Q87" s="47"/>
      <c r="R87" s="44">
        <f t="shared" si="17"/>
        <v>200000</v>
      </c>
      <c r="S87" s="45"/>
      <c r="T87" s="45"/>
    </row>
    <row r="88" spans="1:20" s="42" customFormat="1" ht="93">
      <c r="A88" s="104"/>
      <c r="B88" s="21"/>
      <c r="C88" s="21"/>
      <c r="D88" s="21" t="s">
        <v>276</v>
      </c>
      <c r="E88" s="21" t="s">
        <v>27</v>
      </c>
      <c r="F88" s="23" t="s">
        <v>346</v>
      </c>
      <c r="G88" s="47">
        <f t="shared" si="15"/>
        <v>705000</v>
      </c>
      <c r="H88" s="47">
        <v>705000</v>
      </c>
      <c r="I88" s="47"/>
      <c r="J88" s="47"/>
      <c r="K88" s="47"/>
      <c r="L88" s="47">
        <f t="shared" si="16"/>
        <v>0</v>
      </c>
      <c r="M88" s="47"/>
      <c r="N88" s="47"/>
      <c r="O88" s="47"/>
      <c r="P88" s="47"/>
      <c r="Q88" s="47"/>
      <c r="R88" s="44">
        <f t="shared" si="17"/>
        <v>705000</v>
      </c>
      <c r="S88" s="45"/>
      <c r="T88" s="45"/>
    </row>
    <row r="89" spans="1:20" s="42" customFormat="1" ht="24" customHeight="1">
      <c r="A89" s="104"/>
      <c r="B89" s="21" t="s">
        <v>219</v>
      </c>
      <c r="C89" s="27" t="s">
        <v>52</v>
      </c>
      <c r="D89" s="27" t="s">
        <v>310</v>
      </c>
      <c r="E89" s="27" t="s">
        <v>53</v>
      </c>
      <c r="F89" s="22" t="s">
        <v>311</v>
      </c>
      <c r="G89" s="47">
        <f t="shared" si="15"/>
        <v>100000</v>
      </c>
      <c r="H89" s="47">
        <v>100000</v>
      </c>
      <c r="I89" s="47"/>
      <c r="J89" s="47"/>
      <c r="K89" s="47"/>
      <c r="L89" s="47">
        <f t="shared" si="16"/>
        <v>0</v>
      </c>
      <c r="M89" s="47"/>
      <c r="N89" s="47"/>
      <c r="O89" s="47"/>
      <c r="P89" s="47"/>
      <c r="Q89" s="47"/>
      <c r="R89" s="44">
        <f t="shared" si="17"/>
        <v>100000</v>
      </c>
      <c r="S89" s="45"/>
      <c r="T89" s="45"/>
    </row>
    <row r="90" spans="1:20" s="42" customFormat="1" ht="42.75" customHeight="1" hidden="1">
      <c r="A90" s="104"/>
      <c r="B90" s="21"/>
      <c r="C90" s="57"/>
      <c r="D90" s="57"/>
      <c r="E90" s="57"/>
      <c r="F90" s="53" t="s">
        <v>171</v>
      </c>
      <c r="G90" s="47"/>
      <c r="H90" s="47"/>
      <c r="I90" s="47"/>
      <c r="J90" s="47"/>
      <c r="K90" s="47"/>
      <c r="L90" s="47"/>
      <c r="M90" s="47"/>
      <c r="N90" s="47"/>
      <c r="O90" s="47"/>
      <c r="P90" s="47"/>
      <c r="Q90" s="47"/>
      <c r="R90" s="44">
        <f t="shared" si="17"/>
        <v>0</v>
      </c>
      <c r="S90" s="45"/>
      <c r="T90" s="45"/>
    </row>
    <row r="91" spans="1:20" s="42" customFormat="1" ht="54" customHeight="1" hidden="1">
      <c r="A91" s="104"/>
      <c r="B91" s="21"/>
      <c r="C91" s="57"/>
      <c r="D91" s="57"/>
      <c r="E91" s="57"/>
      <c r="F91" s="53" t="s">
        <v>187</v>
      </c>
      <c r="G91" s="59">
        <v>109100</v>
      </c>
      <c r="H91" s="59">
        <v>109100</v>
      </c>
      <c r="I91" s="47"/>
      <c r="J91" s="47"/>
      <c r="K91" s="47"/>
      <c r="L91" s="47"/>
      <c r="M91" s="47"/>
      <c r="N91" s="47"/>
      <c r="O91" s="47"/>
      <c r="P91" s="47"/>
      <c r="Q91" s="47"/>
      <c r="R91" s="44"/>
      <c r="S91" s="45"/>
      <c r="T91" s="45"/>
    </row>
    <row r="92" spans="1:20" s="42" customFormat="1" ht="34.5" customHeight="1" hidden="1">
      <c r="A92" s="104"/>
      <c r="B92" s="21"/>
      <c r="C92" s="57"/>
      <c r="D92" s="57"/>
      <c r="E92" s="57"/>
      <c r="F92" s="53" t="s">
        <v>188</v>
      </c>
      <c r="G92" s="59">
        <v>15000</v>
      </c>
      <c r="H92" s="59">
        <v>15000</v>
      </c>
      <c r="I92" s="47"/>
      <c r="J92" s="47"/>
      <c r="K92" s="47"/>
      <c r="L92" s="47"/>
      <c r="M92" s="47"/>
      <c r="N92" s="47"/>
      <c r="O92" s="47"/>
      <c r="P92" s="47"/>
      <c r="Q92" s="47"/>
      <c r="R92" s="44"/>
      <c r="S92" s="45"/>
      <c r="T92" s="45"/>
    </row>
    <row r="93" spans="1:20" s="42" customFormat="1" ht="30" customHeight="1" hidden="1">
      <c r="A93" s="104"/>
      <c r="B93" s="21"/>
      <c r="C93" s="57"/>
      <c r="D93" s="57"/>
      <c r="E93" s="57"/>
      <c r="F93" s="53" t="s">
        <v>189</v>
      </c>
      <c r="G93" s="59">
        <v>15000</v>
      </c>
      <c r="H93" s="59">
        <v>15000</v>
      </c>
      <c r="I93" s="47"/>
      <c r="J93" s="47"/>
      <c r="K93" s="47"/>
      <c r="L93" s="47"/>
      <c r="M93" s="47"/>
      <c r="N93" s="47"/>
      <c r="O93" s="47"/>
      <c r="P93" s="47"/>
      <c r="Q93" s="47"/>
      <c r="R93" s="44"/>
      <c r="S93" s="45"/>
      <c r="T93" s="45"/>
    </row>
    <row r="94" spans="1:20" s="42" customFormat="1" ht="42.75" customHeight="1" hidden="1">
      <c r="A94" s="104"/>
      <c r="B94" s="21"/>
      <c r="C94" s="57"/>
      <c r="D94" s="57"/>
      <c r="E94" s="57"/>
      <c r="F94" s="53" t="s">
        <v>190</v>
      </c>
      <c r="G94" s="59">
        <v>15000</v>
      </c>
      <c r="H94" s="59">
        <v>15000</v>
      </c>
      <c r="I94" s="47"/>
      <c r="J94" s="47"/>
      <c r="K94" s="47"/>
      <c r="L94" s="47"/>
      <c r="M94" s="47"/>
      <c r="N94" s="47"/>
      <c r="O94" s="47"/>
      <c r="P94" s="47"/>
      <c r="Q94" s="47"/>
      <c r="R94" s="44"/>
      <c r="S94" s="45"/>
      <c r="T94" s="45"/>
    </row>
    <row r="95" spans="1:20" s="42" customFormat="1" ht="36" customHeight="1" hidden="1">
      <c r="A95" s="104"/>
      <c r="B95" s="21"/>
      <c r="C95" s="57"/>
      <c r="D95" s="57"/>
      <c r="E95" s="57"/>
      <c r="F95" s="53" t="s">
        <v>191</v>
      </c>
      <c r="G95" s="59">
        <v>15000</v>
      </c>
      <c r="H95" s="59">
        <v>15000</v>
      </c>
      <c r="I95" s="47"/>
      <c r="J95" s="47"/>
      <c r="K95" s="47"/>
      <c r="L95" s="47"/>
      <c r="M95" s="47"/>
      <c r="N95" s="47"/>
      <c r="O95" s="47"/>
      <c r="P95" s="47"/>
      <c r="Q95" s="47"/>
      <c r="R95" s="44"/>
      <c r="S95" s="45"/>
      <c r="T95" s="45"/>
    </row>
    <row r="96" spans="1:20" s="42" customFormat="1" ht="162.75" customHeight="1" hidden="1">
      <c r="A96" s="104"/>
      <c r="B96" s="21"/>
      <c r="C96" s="57"/>
      <c r="D96" s="57"/>
      <c r="E96" s="57"/>
      <c r="F96" s="53" t="s">
        <v>228</v>
      </c>
      <c r="G96" s="59">
        <v>50000</v>
      </c>
      <c r="H96" s="59">
        <v>50000</v>
      </c>
      <c r="I96" s="47"/>
      <c r="J96" s="47"/>
      <c r="K96" s="47"/>
      <c r="L96" s="47"/>
      <c r="M96" s="47"/>
      <c r="N96" s="47"/>
      <c r="O96" s="47"/>
      <c r="P96" s="47"/>
      <c r="Q96" s="47"/>
      <c r="R96" s="44"/>
      <c r="S96" s="45"/>
      <c r="T96" s="45"/>
    </row>
    <row r="97" spans="1:20" s="42" customFormat="1" ht="72" customHeight="1" hidden="1">
      <c r="A97" s="104"/>
      <c r="B97" s="21"/>
      <c r="C97" s="57"/>
      <c r="D97" s="57"/>
      <c r="E97" s="57"/>
      <c r="F97" s="53" t="s">
        <v>193</v>
      </c>
      <c r="G97" s="59">
        <v>70000</v>
      </c>
      <c r="H97" s="59">
        <v>70000</v>
      </c>
      <c r="I97" s="47"/>
      <c r="J97" s="47"/>
      <c r="K97" s="47"/>
      <c r="L97" s="47"/>
      <c r="M97" s="47"/>
      <c r="N97" s="47"/>
      <c r="O97" s="47"/>
      <c r="P97" s="47"/>
      <c r="Q97" s="47"/>
      <c r="R97" s="44"/>
      <c r="S97" s="45"/>
      <c r="T97" s="45"/>
    </row>
    <row r="98" spans="1:20" s="42" customFormat="1" ht="71.25" customHeight="1" hidden="1">
      <c r="A98" s="104"/>
      <c r="B98" s="21"/>
      <c r="C98" s="57"/>
      <c r="D98" s="57"/>
      <c r="E98" s="57"/>
      <c r="F98" s="53" t="s">
        <v>194</v>
      </c>
      <c r="G98" s="59"/>
      <c r="H98" s="59"/>
      <c r="I98" s="47"/>
      <c r="J98" s="47"/>
      <c r="K98" s="47"/>
      <c r="L98" s="47"/>
      <c r="M98" s="47"/>
      <c r="N98" s="47"/>
      <c r="O98" s="47"/>
      <c r="P98" s="47"/>
      <c r="Q98" s="47"/>
      <c r="R98" s="44"/>
      <c r="S98" s="45"/>
      <c r="T98" s="45"/>
    </row>
    <row r="99" spans="1:20" s="62" customFormat="1" ht="15">
      <c r="A99" s="105"/>
      <c r="B99" s="28" t="s">
        <v>109</v>
      </c>
      <c r="C99" s="28"/>
      <c r="D99" s="28" t="s">
        <v>316</v>
      </c>
      <c r="E99" s="28"/>
      <c r="F99" s="19" t="s">
        <v>348</v>
      </c>
      <c r="G99" s="44">
        <f>G100+G101+G102+G105+G103</f>
        <v>15825500</v>
      </c>
      <c r="H99" s="44">
        <f>H100+H101+H102+H105+H103</f>
        <v>15825500</v>
      </c>
      <c r="I99" s="44">
        <f aca="true" t="shared" si="18" ref="I99:R99">I100+I101+I102+I105+I103</f>
        <v>11965500</v>
      </c>
      <c r="J99" s="44">
        <f t="shared" si="18"/>
        <v>1046200</v>
      </c>
      <c r="K99" s="44">
        <f t="shared" si="18"/>
        <v>0</v>
      </c>
      <c r="L99" s="44">
        <f t="shared" si="18"/>
        <v>178500</v>
      </c>
      <c r="M99" s="44">
        <f t="shared" si="18"/>
        <v>178500</v>
      </c>
      <c r="N99" s="44">
        <f t="shared" si="18"/>
        <v>0</v>
      </c>
      <c r="O99" s="44">
        <f t="shared" si="18"/>
        <v>9500</v>
      </c>
      <c r="P99" s="44">
        <f t="shared" si="18"/>
        <v>0</v>
      </c>
      <c r="Q99" s="44">
        <f t="shared" si="18"/>
        <v>0</v>
      </c>
      <c r="R99" s="44">
        <f t="shared" si="18"/>
        <v>16004000</v>
      </c>
      <c r="S99" s="55"/>
      <c r="T99" s="55"/>
    </row>
    <row r="100" spans="2:20" s="42" customFormat="1" ht="16.5" customHeight="1">
      <c r="B100" s="108">
        <v>110201</v>
      </c>
      <c r="C100" s="21" t="s">
        <v>172</v>
      </c>
      <c r="D100" s="21" t="s">
        <v>265</v>
      </c>
      <c r="E100" s="21" t="s">
        <v>174</v>
      </c>
      <c r="F100" s="22" t="s">
        <v>266</v>
      </c>
      <c r="G100" s="47">
        <f aca="true" t="shared" si="19" ref="G100:G105">H100+K100</f>
        <v>7547400</v>
      </c>
      <c r="H100" s="47">
        <v>7547400</v>
      </c>
      <c r="I100" s="47">
        <v>5934600</v>
      </c>
      <c r="J100" s="47">
        <v>250000</v>
      </c>
      <c r="K100" s="47"/>
      <c r="L100" s="47">
        <f aca="true" t="shared" si="20" ref="L100:L105">M100+P100</f>
        <v>0</v>
      </c>
      <c r="M100" s="44"/>
      <c r="N100" s="44"/>
      <c r="O100" s="44"/>
      <c r="P100" s="44"/>
      <c r="Q100" s="44"/>
      <c r="R100" s="44">
        <f aca="true" t="shared" si="21" ref="R100:R112">G100+L100</f>
        <v>7547400</v>
      </c>
      <c r="S100" s="45"/>
      <c r="T100" s="45"/>
    </row>
    <row r="101" spans="1:20" s="65" customFormat="1" ht="30.75">
      <c r="A101" s="106"/>
      <c r="B101" s="21" t="s">
        <v>210</v>
      </c>
      <c r="C101" s="21" t="s">
        <v>175</v>
      </c>
      <c r="D101" s="21" t="s">
        <v>173</v>
      </c>
      <c r="E101" s="21" t="s">
        <v>176</v>
      </c>
      <c r="F101" s="22" t="s">
        <v>268</v>
      </c>
      <c r="G101" s="47">
        <f t="shared" si="19"/>
        <v>7846100</v>
      </c>
      <c r="H101" s="47">
        <v>7846100</v>
      </c>
      <c r="I101" s="47">
        <v>5703900</v>
      </c>
      <c r="J101" s="47">
        <v>795200</v>
      </c>
      <c r="K101" s="47"/>
      <c r="L101" s="47">
        <f t="shared" si="20"/>
        <v>178500</v>
      </c>
      <c r="M101" s="47">
        <v>178500</v>
      </c>
      <c r="N101" s="47"/>
      <c r="O101" s="47">
        <v>9500</v>
      </c>
      <c r="P101" s="44"/>
      <c r="Q101" s="44"/>
      <c r="R101" s="44">
        <f t="shared" si="21"/>
        <v>8024600</v>
      </c>
      <c r="S101" s="64"/>
      <c r="T101" s="64"/>
    </row>
    <row r="102" spans="1:20" s="65" customFormat="1" ht="15">
      <c r="A102" s="106"/>
      <c r="B102" s="21"/>
      <c r="C102" s="21"/>
      <c r="D102" s="27" t="s">
        <v>313</v>
      </c>
      <c r="E102" s="27" t="s">
        <v>178</v>
      </c>
      <c r="F102" s="67" t="s">
        <v>314</v>
      </c>
      <c r="G102" s="47">
        <f t="shared" si="19"/>
        <v>412000</v>
      </c>
      <c r="H102" s="47">
        <v>412000</v>
      </c>
      <c r="I102" s="47">
        <v>327000</v>
      </c>
      <c r="J102" s="47">
        <v>1000</v>
      </c>
      <c r="K102" s="47"/>
      <c r="L102" s="47">
        <f t="shared" si="20"/>
        <v>0</v>
      </c>
      <c r="M102" s="47"/>
      <c r="N102" s="47"/>
      <c r="O102" s="47"/>
      <c r="P102" s="44"/>
      <c r="Q102" s="44"/>
      <c r="R102" s="44">
        <f t="shared" si="21"/>
        <v>412000</v>
      </c>
      <c r="S102" s="64"/>
      <c r="T102" s="64"/>
    </row>
    <row r="103" spans="1:20" s="65" customFormat="1" ht="15">
      <c r="A103" s="106"/>
      <c r="B103" s="21"/>
      <c r="C103" s="27"/>
      <c r="D103" s="21" t="s">
        <v>299</v>
      </c>
      <c r="E103" s="21" t="s">
        <v>178</v>
      </c>
      <c r="F103" s="23" t="s">
        <v>300</v>
      </c>
      <c r="G103" s="47">
        <f t="shared" si="19"/>
        <v>20000</v>
      </c>
      <c r="H103" s="47">
        <v>20000</v>
      </c>
      <c r="I103" s="47"/>
      <c r="J103" s="47"/>
      <c r="K103" s="47"/>
      <c r="L103" s="47">
        <f t="shared" si="20"/>
        <v>0</v>
      </c>
      <c r="M103" s="47"/>
      <c r="N103" s="47"/>
      <c r="O103" s="47"/>
      <c r="P103" s="44"/>
      <c r="Q103" s="44"/>
      <c r="R103" s="44">
        <f t="shared" si="21"/>
        <v>20000</v>
      </c>
      <c r="S103" s="64"/>
      <c r="T103" s="64"/>
    </row>
    <row r="104" spans="1:20" s="65" customFormat="1" ht="15" hidden="1">
      <c r="A104" s="66"/>
      <c r="B104" s="21"/>
      <c r="C104" s="27"/>
      <c r="D104" s="27"/>
      <c r="E104" s="27"/>
      <c r="F104" s="22" t="s">
        <v>186</v>
      </c>
      <c r="G104" s="47">
        <f t="shared" si="19"/>
        <v>0</v>
      </c>
      <c r="H104" s="47"/>
      <c r="I104" s="47"/>
      <c r="J104" s="47"/>
      <c r="K104" s="47"/>
      <c r="L104" s="47">
        <f t="shared" si="20"/>
        <v>0</v>
      </c>
      <c r="M104" s="47"/>
      <c r="N104" s="47"/>
      <c r="O104" s="47"/>
      <c r="P104" s="44"/>
      <c r="Q104" s="44"/>
      <c r="R104" s="44">
        <f t="shared" si="21"/>
        <v>0</v>
      </c>
      <c r="S104" s="64"/>
      <c r="T104" s="64"/>
    </row>
    <row r="105" spans="2:20" s="65" customFormat="1" ht="15" hidden="1">
      <c r="B105" s="108">
        <v>110502</v>
      </c>
      <c r="C105" s="27" t="s">
        <v>177</v>
      </c>
      <c r="D105" s="27"/>
      <c r="E105" s="27"/>
      <c r="F105" s="67"/>
      <c r="G105" s="47">
        <f t="shared" si="19"/>
        <v>0</v>
      </c>
      <c r="H105" s="47"/>
      <c r="I105" s="47"/>
      <c r="J105" s="47"/>
      <c r="K105" s="47"/>
      <c r="L105" s="47">
        <f t="shared" si="20"/>
        <v>0</v>
      </c>
      <c r="M105" s="44"/>
      <c r="N105" s="44"/>
      <c r="O105" s="44"/>
      <c r="P105" s="44"/>
      <c r="Q105" s="44"/>
      <c r="R105" s="44">
        <f t="shared" si="21"/>
        <v>0</v>
      </c>
      <c r="S105" s="64"/>
      <c r="T105" s="64"/>
    </row>
    <row r="106" spans="2:20" s="65" customFormat="1" ht="31.5" customHeight="1" hidden="1">
      <c r="B106" s="112">
        <v>120000</v>
      </c>
      <c r="C106" s="27"/>
      <c r="D106" s="26" t="s">
        <v>324</v>
      </c>
      <c r="E106" s="27"/>
      <c r="F106" s="113" t="s">
        <v>235</v>
      </c>
      <c r="G106" s="44">
        <f>G107+G108</f>
        <v>0</v>
      </c>
      <c r="H106" s="44">
        <f aca="true" t="shared" si="22" ref="H106:Q106">H107+H108</f>
        <v>0</v>
      </c>
      <c r="I106" s="44">
        <f t="shared" si="22"/>
        <v>0</v>
      </c>
      <c r="J106" s="44">
        <f t="shared" si="22"/>
        <v>0</v>
      </c>
      <c r="K106" s="44">
        <f t="shared" si="22"/>
        <v>0</v>
      </c>
      <c r="L106" s="44">
        <f t="shared" si="22"/>
        <v>0</v>
      </c>
      <c r="M106" s="44">
        <f t="shared" si="22"/>
        <v>0</v>
      </c>
      <c r="N106" s="44">
        <f t="shared" si="22"/>
        <v>0</v>
      </c>
      <c r="O106" s="44">
        <f t="shared" si="22"/>
        <v>0</v>
      </c>
      <c r="P106" s="44">
        <f t="shared" si="22"/>
        <v>0</v>
      </c>
      <c r="Q106" s="44">
        <f t="shared" si="22"/>
        <v>0</v>
      </c>
      <c r="R106" s="44">
        <f t="shared" si="21"/>
        <v>0</v>
      </c>
      <c r="S106" s="64"/>
      <c r="T106" s="64"/>
    </row>
    <row r="107" spans="2:20" s="65" customFormat="1" ht="25.5" customHeight="1" hidden="1">
      <c r="B107" s="21" t="s">
        <v>205</v>
      </c>
      <c r="C107" s="21" t="s">
        <v>33</v>
      </c>
      <c r="D107" s="21" t="s">
        <v>277</v>
      </c>
      <c r="E107" s="21" t="s">
        <v>34</v>
      </c>
      <c r="F107" s="23" t="s">
        <v>278</v>
      </c>
      <c r="G107" s="47">
        <f>H107+K107</f>
        <v>0</v>
      </c>
      <c r="H107" s="47"/>
      <c r="I107" s="47"/>
      <c r="J107" s="47"/>
      <c r="K107" s="44"/>
      <c r="L107" s="44">
        <f>M107+P107</f>
        <v>0</v>
      </c>
      <c r="M107" s="44"/>
      <c r="N107" s="44"/>
      <c r="O107" s="44"/>
      <c r="P107" s="44"/>
      <c r="Q107" s="44"/>
      <c r="R107" s="44">
        <f t="shared" si="21"/>
        <v>0</v>
      </c>
      <c r="S107" s="64"/>
      <c r="T107" s="64"/>
    </row>
    <row r="108" spans="2:20" s="65" customFormat="1" ht="27.75" customHeight="1" hidden="1">
      <c r="B108" s="21" t="s">
        <v>54</v>
      </c>
      <c r="C108" s="21" t="s">
        <v>35</v>
      </c>
      <c r="D108" s="21" t="s">
        <v>36</v>
      </c>
      <c r="E108" s="21" t="s">
        <v>34</v>
      </c>
      <c r="F108" s="22" t="s">
        <v>37</v>
      </c>
      <c r="G108" s="47">
        <f>H108+K108</f>
        <v>0</v>
      </c>
      <c r="H108" s="47"/>
      <c r="I108" s="44"/>
      <c r="J108" s="44"/>
      <c r="K108" s="44"/>
      <c r="L108" s="44">
        <f>M108+P108</f>
        <v>0</v>
      </c>
      <c r="M108" s="44"/>
      <c r="N108" s="44"/>
      <c r="O108" s="44"/>
      <c r="P108" s="44"/>
      <c r="Q108" s="44"/>
      <c r="R108" s="44">
        <f t="shared" si="21"/>
        <v>0</v>
      </c>
      <c r="S108" s="64"/>
      <c r="T108" s="64"/>
    </row>
    <row r="109" spans="2:20" s="65" customFormat="1" ht="19.5" customHeight="1">
      <c r="B109" s="28" t="s">
        <v>236</v>
      </c>
      <c r="C109" s="21"/>
      <c r="D109" s="28" t="s">
        <v>321</v>
      </c>
      <c r="E109" s="21"/>
      <c r="F109" s="113" t="s">
        <v>237</v>
      </c>
      <c r="G109" s="44">
        <f>G110+G111+G112</f>
        <v>2051400</v>
      </c>
      <c r="H109" s="44">
        <f aca="true" t="shared" si="23" ref="H109:Q109">H110+H111+H112</f>
        <v>2051400</v>
      </c>
      <c r="I109" s="44">
        <f t="shared" si="23"/>
        <v>1446600</v>
      </c>
      <c r="J109" s="44">
        <f t="shared" si="23"/>
        <v>195400</v>
      </c>
      <c r="K109" s="44">
        <f t="shared" si="23"/>
        <v>0</v>
      </c>
      <c r="L109" s="44">
        <f t="shared" si="23"/>
        <v>0</v>
      </c>
      <c r="M109" s="44">
        <f t="shared" si="23"/>
        <v>0</v>
      </c>
      <c r="N109" s="44">
        <f t="shared" si="23"/>
        <v>0</v>
      </c>
      <c r="O109" s="44">
        <f t="shared" si="23"/>
        <v>0</v>
      </c>
      <c r="P109" s="44">
        <f t="shared" si="23"/>
        <v>0</v>
      </c>
      <c r="Q109" s="44">
        <f t="shared" si="23"/>
        <v>0</v>
      </c>
      <c r="R109" s="44">
        <f t="shared" si="21"/>
        <v>2051400</v>
      </c>
      <c r="S109" s="64"/>
      <c r="T109" s="64"/>
    </row>
    <row r="110" spans="2:20" s="65" customFormat="1" ht="34.5" customHeight="1">
      <c r="B110" s="21" t="s">
        <v>203</v>
      </c>
      <c r="C110" s="21" t="s">
        <v>28</v>
      </c>
      <c r="D110" s="21" t="s">
        <v>29</v>
      </c>
      <c r="E110" s="21" t="s">
        <v>30</v>
      </c>
      <c r="F110" s="23" t="s">
        <v>31</v>
      </c>
      <c r="G110" s="47">
        <f aca="true" t="shared" si="24" ref="G110:G116">H110+K110</f>
        <v>5000</v>
      </c>
      <c r="H110" s="47">
        <v>5000</v>
      </c>
      <c r="I110" s="47"/>
      <c r="J110" s="47"/>
      <c r="K110" s="44"/>
      <c r="L110" s="44">
        <f>M110+P110</f>
        <v>0</v>
      </c>
      <c r="M110" s="44"/>
      <c r="N110" s="44"/>
      <c r="O110" s="44"/>
      <c r="P110" s="44"/>
      <c r="Q110" s="44"/>
      <c r="R110" s="44">
        <f t="shared" si="21"/>
        <v>5000</v>
      </c>
      <c r="S110" s="64"/>
      <c r="T110" s="64"/>
    </row>
    <row r="111" spans="2:20" s="65" customFormat="1" ht="33" customHeight="1">
      <c r="B111" s="21" t="s">
        <v>217</v>
      </c>
      <c r="C111" s="21" t="s">
        <v>131</v>
      </c>
      <c r="D111" s="21" t="s">
        <v>246</v>
      </c>
      <c r="E111" s="21" t="s">
        <v>30</v>
      </c>
      <c r="F111" s="23" t="s">
        <v>132</v>
      </c>
      <c r="G111" s="47">
        <f t="shared" si="24"/>
        <v>2026400</v>
      </c>
      <c r="H111" s="47">
        <v>2026400</v>
      </c>
      <c r="I111" s="47">
        <v>1446600</v>
      </c>
      <c r="J111" s="47">
        <v>195400</v>
      </c>
      <c r="K111" s="47"/>
      <c r="L111" s="44">
        <f>M111+P111</f>
        <v>0</v>
      </c>
      <c r="M111" s="47"/>
      <c r="N111" s="47"/>
      <c r="O111" s="47"/>
      <c r="P111" s="47"/>
      <c r="Q111" s="47"/>
      <c r="R111" s="44">
        <f t="shared" si="21"/>
        <v>2026400</v>
      </c>
      <c r="S111" s="64"/>
      <c r="T111" s="64"/>
    </row>
    <row r="112" spans="2:20" s="65" customFormat="1" ht="34.5" customHeight="1">
      <c r="B112" s="21" t="s">
        <v>204</v>
      </c>
      <c r="C112" s="21" t="s">
        <v>131</v>
      </c>
      <c r="D112" s="21" t="s">
        <v>243</v>
      </c>
      <c r="E112" s="21" t="s">
        <v>30</v>
      </c>
      <c r="F112" s="22" t="s">
        <v>244</v>
      </c>
      <c r="G112" s="47">
        <f t="shared" si="24"/>
        <v>20000</v>
      </c>
      <c r="H112" s="47">
        <v>20000</v>
      </c>
      <c r="I112" s="47"/>
      <c r="J112" s="47"/>
      <c r="K112" s="44"/>
      <c r="L112" s="44">
        <f>M112+P112</f>
        <v>0</v>
      </c>
      <c r="M112" s="44"/>
      <c r="N112" s="44"/>
      <c r="O112" s="44"/>
      <c r="P112" s="44"/>
      <c r="Q112" s="44"/>
      <c r="R112" s="44">
        <f t="shared" si="21"/>
        <v>20000</v>
      </c>
      <c r="S112" s="64"/>
      <c r="T112" s="64"/>
    </row>
    <row r="113" spans="1:20" s="42" customFormat="1" ht="40.5" customHeight="1" hidden="1">
      <c r="A113" s="104"/>
      <c r="B113" s="28" t="s">
        <v>238</v>
      </c>
      <c r="C113" s="28"/>
      <c r="D113" s="21"/>
      <c r="E113" s="21"/>
      <c r="F113" s="110" t="s">
        <v>239</v>
      </c>
      <c r="G113" s="47">
        <f t="shared" si="24"/>
        <v>0</v>
      </c>
      <c r="H113" s="44">
        <f aca="true" t="shared" si="25" ref="H113:R113">H114</f>
        <v>0</v>
      </c>
      <c r="I113" s="44">
        <f t="shared" si="25"/>
        <v>0</v>
      </c>
      <c r="J113" s="44">
        <f t="shared" si="25"/>
        <v>0</v>
      </c>
      <c r="K113" s="44">
        <f t="shared" si="25"/>
        <v>0</v>
      </c>
      <c r="L113" s="44">
        <f t="shared" si="25"/>
        <v>0</v>
      </c>
      <c r="M113" s="44">
        <f t="shared" si="25"/>
        <v>0</v>
      </c>
      <c r="N113" s="44">
        <f t="shared" si="25"/>
        <v>0</v>
      </c>
      <c r="O113" s="44">
        <f t="shared" si="25"/>
        <v>0</v>
      </c>
      <c r="P113" s="44">
        <f t="shared" si="25"/>
        <v>0</v>
      </c>
      <c r="Q113" s="44">
        <f t="shared" si="25"/>
        <v>0</v>
      </c>
      <c r="R113" s="44">
        <f t="shared" si="25"/>
        <v>0</v>
      </c>
      <c r="S113" s="45"/>
      <c r="T113" s="45"/>
    </row>
    <row r="114" spans="1:20" s="42" customFormat="1" ht="15" hidden="1">
      <c r="A114" s="104"/>
      <c r="B114" s="21" t="s">
        <v>209</v>
      </c>
      <c r="C114" s="21" t="s">
        <v>55</v>
      </c>
      <c r="D114" s="21" t="s">
        <v>56</v>
      </c>
      <c r="E114" s="21" t="s">
        <v>57</v>
      </c>
      <c r="F114" s="23" t="s">
        <v>58</v>
      </c>
      <c r="G114" s="47">
        <f t="shared" si="24"/>
        <v>0</v>
      </c>
      <c r="H114" s="47"/>
      <c r="I114" s="47"/>
      <c r="J114" s="47"/>
      <c r="K114" s="47"/>
      <c r="L114" s="47">
        <f>M114+P114</f>
        <v>0</v>
      </c>
      <c r="M114" s="47"/>
      <c r="N114" s="47"/>
      <c r="O114" s="47"/>
      <c r="P114" s="47"/>
      <c r="Q114" s="47"/>
      <c r="R114" s="44">
        <f>G114+L114</f>
        <v>0</v>
      </c>
      <c r="S114" s="45"/>
      <c r="T114" s="45"/>
    </row>
    <row r="115" spans="1:20" s="42" customFormat="1" ht="15">
      <c r="A115" s="104"/>
      <c r="B115" s="21"/>
      <c r="C115" s="21"/>
      <c r="D115" s="28" t="s">
        <v>322</v>
      </c>
      <c r="E115" s="21"/>
      <c r="F115" s="43" t="s">
        <v>323</v>
      </c>
      <c r="G115" s="44">
        <f t="shared" si="24"/>
        <v>30000</v>
      </c>
      <c r="H115" s="44">
        <f>H116</f>
        <v>30000</v>
      </c>
      <c r="I115" s="44">
        <f>J115+M115</f>
        <v>0</v>
      </c>
      <c r="J115" s="44">
        <f>K115+N115</f>
        <v>0</v>
      </c>
      <c r="K115" s="44">
        <f>L115+O115</f>
        <v>0</v>
      </c>
      <c r="L115" s="44">
        <f>M115+P115</f>
        <v>0</v>
      </c>
      <c r="M115" s="44">
        <v>0</v>
      </c>
      <c r="N115" s="44">
        <v>0</v>
      </c>
      <c r="O115" s="44">
        <v>0</v>
      </c>
      <c r="P115" s="44">
        <v>0</v>
      </c>
      <c r="Q115" s="44">
        <v>0</v>
      </c>
      <c r="R115" s="44">
        <f>R116</f>
        <v>30000</v>
      </c>
      <c r="S115" s="45"/>
      <c r="T115" s="45"/>
    </row>
    <row r="116" spans="1:20" s="42" customFormat="1" ht="15">
      <c r="A116" s="104"/>
      <c r="B116" s="21"/>
      <c r="C116" s="21"/>
      <c r="D116" s="21" t="s">
        <v>292</v>
      </c>
      <c r="E116" s="21" t="s">
        <v>297</v>
      </c>
      <c r="F116" s="23" t="s">
        <v>293</v>
      </c>
      <c r="G116" s="47">
        <f t="shared" si="24"/>
        <v>30000</v>
      </c>
      <c r="H116" s="47">
        <v>30000</v>
      </c>
      <c r="I116" s="47"/>
      <c r="J116" s="47"/>
      <c r="K116" s="47"/>
      <c r="L116" s="47"/>
      <c r="M116" s="47"/>
      <c r="N116" s="47"/>
      <c r="O116" s="47"/>
      <c r="P116" s="47"/>
      <c r="Q116" s="47"/>
      <c r="R116" s="44">
        <f>K116+G116</f>
        <v>30000</v>
      </c>
      <c r="S116" s="45"/>
      <c r="T116" s="45"/>
    </row>
    <row r="117" spans="1:20" s="42" customFormat="1" ht="34.5" customHeight="1">
      <c r="A117" s="104"/>
      <c r="B117" s="28" t="s">
        <v>240</v>
      </c>
      <c r="C117" s="21"/>
      <c r="D117" s="28" t="s">
        <v>327</v>
      </c>
      <c r="E117" s="21"/>
      <c r="F117" s="113" t="s">
        <v>347</v>
      </c>
      <c r="G117" s="44">
        <f>G118</f>
        <v>100000</v>
      </c>
      <c r="H117" s="44">
        <f aca="true" t="shared" si="26" ref="H117:R117">H118</f>
        <v>100000</v>
      </c>
      <c r="I117" s="44">
        <f t="shared" si="26"/>
        <v>0</v>
      </c>
      <c r="J117" s="44">
        <f t="shared" si="26"/>
        <v>0</v>
      </c>
      <c r="K117" s="44">
        <f t="shared" si="26"/>
        <v>0</v>
      </c>
      <c r="L117" s="44">
        <f t="shared" si="26"/>
        <v>0</v>
      </c>
      <c r="M117" s="44">
        <f t="shared" si="26"/>
        <v>0</v>
      </c>
      <c r="N117" s="44">
        <f t="shared" si="26"/>
        <v>0</v>
      </c>
      <c r="O117" s="44">
        <f t="shared" si="26"/>
        <v>0</v>
      </c>
      <c r="P117" s="44">
        <f t="shared" si="26"/>
        <v>0</v>
      </c>
      <c r="Q117" s="44">
        <f t="shared" si="26"/>
        <v>0</v>
      </c>
      <c r="R117" s="44">
        <f t="shared" si="26"/>
        <v>100000</v>
      </c>
      <c r="S117" s="45"/>
      <c r="T117" s="45"/>
    </row>
    <row r="118" spans="1:20" s="42" customFormat="1" ht="33" customHeight="1">
      <c r="A118" s="104"/>
      <c r="B118" s="21" t="s">
        <v>206</v>
      </c>
      <c r="C118" s="21" t="s">
        <v>38</v>
      </c>
      <c r="D118" s="21" t="s">
        <v>279</v>
      </c>
      <c r="E118" s="21" t="s">
        <v>39</v>
      </c>
      <c r="F118" s="23" t="s">
        <v>298</v>
      </c>
      <c r="G118" s="47">
        <f>H118+K118</f>
        <v>100000</v>
      </c>
      <c r="H118" s="47">
        <v>100000</v>
      </c>
      <c r="I118" s="47"/>
      <c r="J118" s="44"/>
      <c r="K118" s="44"/>
      <c r="L118" s="44">
        <f>M118+P118</f>
        <v>0</v>
      </c>
      <c r="M118" s="44"/>
      <c r="N118" s="44"/>
      <c r="O118" s="44"/>
      <c r="P118" s="44"/>
      <c r="Q118" s="44"/>
      <c r="R118" s="44">
        <f>G118+L118</f>
        <v>100000</v>
      </c>
      <c r="S118" s="45"/>
      <c r="T118" s="45"/>
    </row>
    <row r="119" spans="1:20" s="42" customFormat="1" ht="21.75" customHeight="1">
      <c r="A119" s="104"/>
      <c r="B119" s="112">
        <v>120000</v>
      </c>
      <c r="C119" s="27"/>
      <c r="D119" s="26" t="s">
        <v>324</v>
      </c>
      <c r="E119" s="27"/>
      <c r="F119" s="113" t="s">
        <v>235</v>
      </c>
      <c r="G119" s="44">
        <f>H119+K119</f>
        <v>20000</v>
      </c>
      <c r="H119" s="44">
        <f>H120</f>
        <v>20000</v>
      </c>
      <c r="I119" s="44">
        <f>I120</f>
        <v>0</v>
      </c>
      <c r="J119" s="44">
        <f>J120</f>
        <v>0</v>
      </c>
      <c r="K119" s="44"/>
      <c r="L119" s="44">
        <f>M119+P119</f>
        <v>0</v>
      </c>
      <c r="M119" s="44"/>
      <c r="N119" s="44"/>
      <c r="O119" s="44"/>
      <c r="P119" s="44"/>
      <c r="Q119" s="44"/>
      <c r="R119" s="44">
        <f>L119+G119</f>
        <v>20000</v>
      </c>
      <c r="S119" s="45"/>
      <c r="T119" s="45"/>
    </row>
    <row r="120" spans="1:20" s="42" customFormat="1" ht="21" customHeight="1">
      <c r="A120" s="104"/>
      <c r="B120" s="21" t="s">
        <v>205</v>
      </c>
      <c r="C120" s="21" t="s">
        <v>33</v>
      </c>
      <c r="D120" s="21" t="s">
        <v>277</v>
      </c>
      <c r="E120" s="21" t="s">
        <v>34</v>
      </c>
      <c r="F120" s="23" t="s">
        <v>278</v>
      </c>
      <c r="G120" s="47">
        <f>H120+K120</f>
        <v>20000</v>
      </c>
      <c r="H120" s="47">
        <v>20000</v>
      </c>
      <c r="I120" s="47"/>
      <c r="J120" s="44"/>
      <c r="K120" s="44"/>
      <c r="L120" s="44"/>
      <c r="M120" s="44"/>
      <c r="N120" s="44"/>
      <c r="O120" s="44"/>
      <c r="P120" s="44"/>
      <c r="Q120" s="44"/>
      <c r="R120" s="44">
        <f>L120+G120</f>
        <v>20000</v>
      </c>
      <c r="S120" s="45"/>
      <c r="T120" s="45"/>
    </row>
    <row r="121" spans="1:20" s="42" customFormat="1" ht="37.5" customHeight="1">
      <c r="A121" s="104"/>
      <c r="B121" s="28" t="s">
        <v>241</v>
      </c>
      <c r="C121" s="21"/>
      <c r="D121" s="28" t="s">
        <v>325</v>
      </c>
      <c r="E121" s="21"/>
      <c r="F121" s="113" t="s">
        <v>326</v>
      </c>
      <c r="G121" s="44">
        <f>G122+G124+G125</f>
        <v>4215000</v>
      </c>
      <c r="H121" s="44">
        <f aca="true" t="shared" si="27" ref="H121:R121">H122+H124+H125</f>
        <v>4215000</v>
      </c>
      <c r="I121" s="44">
        <f t="shared" si="27"/>
        <v>0</v>
      </c>
      <c r="J121" s="44">
        <f t="shared" si="27"/>
        <v>0</v>
      </c>
      <c r="K121" s="44">
        <f t="shared" si="27"/>
        <v>0</v>
      </c>
      <c r="L121" s="44">
        <f t="shared" si="27"/>
        <v>0</v>
      </c>
      <c r="M121" s="44">
        <f t="shared" si="27"/>
        <v>0</v>
      </c>
      <c r="N121" s="44">
        <f t="shared" si="27"/>
        <v>0</v>
      </c>
      <c r="O121" s="44">
        <f t="shared" si="27"/>
        <v>0</v>
      </c>
      <c r="P121" s="44">
        <f t="shared" si="27"/>
        <v>0</v>
      </c>
      <c r="Q121" s="44">
        <f t="shared" si="27"/>
        <v>0</v>
      </c>
      <c r="R121" s="44">
        <f t="shared" si="27"/>
        <v>4215000</v>
      </c>
      <c r="S121" s="45"/>
      <c r="T121" s="45"/>
    </row>
    <row r="122" spans="1:20" s="42" customFormat="1" ht="33.75" customHeight="1" hidden="1">
      <c r="A122" s="104"/>
      <c r="B122" s="21" t="s">
        <v>208</v>
      </c>
      <c r="C122" s="21" t="s">
        <v>180</v>
      </c>
      <c r="D122" s="21" t="s">
        <v>181</v>
      </c>
      <c r="E122" s="21" t="s">
        <v>42</v>
      </c>
      <c r="F122" s="23" t="s">
        <v>182</v>
      </c>
      <c r="G122" s="47"/>
      <c r="H122" s="47"/>
      <c r="I122" s="47"/>
      <c r="J122" s="47"/>
      <c r="K122" s="47"/>
      <c r="L122" s="47">
        <f>M122+P122</f>
        <v>0</v>
      </c>
      <c r="M122" s="47"/>
      <c r="N122" s="47"/>
      <c r="O122" s="47"/>
      <c r="P122" s="47"/>
      <c r="Q122" s="47"/>
      <c r="R122" s="44">
        <f>G122+L122</f>
        <v>0</v>
      </c>
      <c r="S122" s="45"/>
      <c r="T122" s="45"/>
    </row>
    <row r="123" spans="1:20" s="42" customFormat="1" ht="36.75" customHeight="1" hidden="1">
      <c r="A123" s="104"/>
      <c r="B123" s="49" t="s">
        <v>32</v>
      </c>
      <c r="C123" s="49" t="s">
        <v>93</v>
      </c>
      <c r="D123" s="49" t="s">
        <v>41</v>
      </c>
      <c r="E123" s="49" t="s">
        <v>42</v>
      </c>
      <c r="F123" s="23" t="s">
        <v>43</v>
      </c>
      <c r="G123" s="50"/>
      <c r="H123" s="50"/>
      <c r="I123" s="50"/>
      <c r="J123" s="50"/>
      <c r="K123" s="50"/>
      <c r="L123" s="47">
        <f>M123+P123</f>
        <v>0</v>
      </c>
      <c r="M123" s="50"/>
      <c r="N123" s="50"/>
      <c r="O123" s="50"/>
      <c r="P123" s="50"/>
      <c r="Q123" s="50"/>
      <c r="R123" s="44">
        <f>G123+L123</f>
        <v>0</v>
      </c>
      <c r="S123" s="45"/>
      <c r="T123" s="45"/>
    </row>
    <row r="124" spans="1:20" s="42" customFormat="1" ht="17.25" customHeight="1" hidden="1">
      <c r="A124" s="104"/>
      <c r="B124" s="21" t="s">
        <v>32</v>
      </c>
      <c r="C124" s="21" t="s">
        <v>40</v>
      </c>
      <c r="D124" s="21" t="s">
        <v>41</v>
      </c>
      <c r="E124" s="21" t="s">
        <v>42</v>
      </c>
      <c r="F124" s="23" t="s">
        <v>43</v>
      </c>
      <c r="G124" s="47">
        <f>H124+K124</f>
        <v>0</v>
      </c>
      <c r="H124" s="47"/>
      <c r="I124" s="47"/>
      <c r="J124" s="47"/>
      <c r="K124" s="44"/>
      <c r="L124" s="47">
        <f>M124+P124</f>
        <v>0</v>
      </c>
      <c r="M124" s="44"/>
      <c r="N124" s="44"/>
      <c r="O124" s="44"/>
      <c r="P124" s="44"/>
      <c r="Q124" s="44"/>
      <c r="R124" s="44">
        <f>G124+L124</f>
        <v>0</v>
      </c>
      <c r="S124" s="45"/>
      <c r="T124" s="45"/>
    </row>
    <row r="125" spans="1:20" s="42" customFormat="1" ht="21.75" customHeight="1">
      <c r="A125" s="104"/>
      <c r="B125" s="21" t="s">
        <v>125</v>
      </c>
      <c r="C125" s="21" t="s">
        <v>183</v>
      </c>
      <c r="D125" s="21" t="s">
        <v>288</v>
      </c>
      <c r="E125" s="21" t="s">
        <v>184</v>
      </c>
      <c r="F125" s="23" t="s">
        <v>289</v>
      </c>
      <c r="G125" s="47">
        <f>H125+K125</f>
        <v>4215000</v>
      </c>
      <c r="H125" s="47">
        <v>4215000</v>
      </c>
      <c r="I125" s="47"/>
      <c r="J125" s="47"/>
      <c r="K125" s="47"/>
      <c r="L125" s="47">
        <f>M125+P125</f>
        <v>0</v>
      </c>
      <c r="M125" s="47"/>
      <c r="N125" s="47"/>
      <c r="O125" s="47"/>
      <c r="P125" s="47"/>
      <c r="Q125" s="47"/>
      <c r="R125" s="44">
        <f>G125+L125</f>
        <v>4215000</v>
      </c>
      <c r="S125" s="45"/>
      <c r="T125" s="45"/>
    </row>
    <row r="126" spans="1:20" s="42" customFormat="1" ht="21.75" customHeight="1">
      <c r="A126" s="104" t="s">
        <v>185</v>
      </c>
      <c r="B126" s="21"/>
      <c r="C126" s="28"/>
      <c r="D126" s="21"/>
      <c r="E126" s="21"/>
      <c r="F126" s="68" t="s">
        <v>5</v>
      </c>
      <c r="G126" s="44">
        <f>G11+G16+G29+G45+G99+G106+G109+G113+G117+G121+G115+G119</f>
        <v>580777300</v>
      </c>
      <c r="H126" s="44">
        <f>H11+H16+H29+H45+H99+H106+H109+H113+H117+H121+H115+H119</f>
        <v>580777300</v>
      </c>
      <c r="I126" s="44">
        <f>I11+I16+I29+I45+I99+I106+I109+I113+I117+I121+I115</f>
        <v>173008200</v>
      </c>
      <c r="J126" s="44">
        <f>J11+J16+J29+J45+J99+J106+J109+J113+J117+J121+J115</f>
        <v>21525000</v>
      </c>
      <c r="K126" s="44">
        <f aca="true" t="shared" si="28" ref="K126:Q126">K11+K16+K29+K45+K99+K106+K109+K113+K117+K121</f>
        <v>0</v>
      </c>
      <c r="L126" s="44">
        <f t="shared" si="28"/>
        <v>5621540</v>
      </c>
      <c r="M126" s="44">
        <f t="shared" si="28"/>
        <v>5621540</v>
      </c>
      <c r="N126" s="44">
        <f t="shared" si="28"/>
        <v>477100</v>
      </c>
      <c r="O126" s="44">
        <f t="shared" si="28"/>
        <v>21500</v>
      </c>
      <c r="P126" s="44">
        <f t="shared" si="28"/>
        <v>0</v>
      </c>
      <c r="Q126" s="44">
        <f t="shared" si="28"/>
        <v>0</v>
      </c>
      <c r="R126" s="44">
        <f>G126+L126</f>
        <v>586398840</v>
      </c>
      <c r="S126" s="45"/>
      <c r="T126" s="45"/>
    </row>
    <row r="127" spans="1:23" s="20" customFormat="1" ht="28.5" customHeight="1">
      <c r="A127" s="69"/>
      <c r="B127" s="69"/>
      <c r="C127" s="70"/>
      <c r="D127" s="70"/>
      <c r="E127" s="70"/>
      <c r="F127" s="71"/>
      <c r="G127" s="72"/>
      <c r="H127" s="73"/>
      <c r="I127" s="73"/>
      <c r="J127" s="73"/>
      <c r="K127" s="73"/>
      <c r="L127" s="73"/>
      <c r="M127" s="73"/>
      <c r="N127" s="73"/>
      <c r="O127" s="74"/>
      <c r="P127" s="73"/>
      <c r="Q127" s="73"/>
      <c r="R127" s="73"/>
      <c r="S127" s="75"/>
      <c r="T127" s="76"/>
      <c r="U127" s="77"/>
      <c r="V127" s="77"/>
      <c r="W127" s="77"/>
    </row>
    <row r="128" spans="1:23" s="20" customFormat="1" ht="60.75" customHeight="1">
      <c r="A128" s="69"/>
      <c r="B128" s="69"/>
      <c r="C128" s="69"/>
      <c r="D128" s="69"/>
      <c r="E128" s="843" t="s">
        <v>351</v>
      </c>
      <c r="F128" s="844"/>
      <c r="G128" s="844"/>
      <c r="H128" s="844"/>
      <c r="I128" s="844"/>
      <c r="J128" s="844"/>
      <c r="K128" s="844"/>
      <c r="L128" s="844"/>
      <c r="M128" s="844"/>
      <c r="N128" s="844"/>
      <c r="O128" s="844"/>
      <c r="P128" s="844"/>
      <c r="Q128" s="844"/>
      <c r="R128" s="844"/>
      <c r="S128" s="78"/>
      <c r="T128" s="76"/>
      <c r="U128" s="77"/>
      <c r="V128" s="77"/>
      <c r="W128" s="77"/>
    </row>
    <row r="129" spans="3:30" s="79" customFormat="1" ht="18">
      <c r="C129" s="70"/>
      <c r="D129" s="845" t="s">
        <v>352</v>
      </c>
      <c r="E129" s="844"/>
      <c r="F129" s="844"/>
      <c r="G129" s="844"/>
      <c r="H129" s="844"/>
      <c r="I129" s="844"/>
      <c r="J129" s="844"/>
      <c r="K129" s="844"/>
      <c r="L129" s="844"/>
      <c r="M129" s="844"/>
      <c r="N129" s="844"/>
      <c r="O129" s="844"/>
      <c r="P129" s="844"/>
      <c r="Q129" s="844"/>
      <c r="R129" s="844"/>
      <c r="S129" s="88"/>
      <c r="T129" s="88"/>
      <c r="U129" s="89"/>
      <c r="V129" s="90"/>
      <c r="W129" s="90"/>
      <c r="X129" s="89"/>
      <c r="Y129" s="89"/>
      <c r="Z129" s="91"/>
      <c r="AA129" s="91"/>
      <c r="AB129" s="91"/>
      <c r="AC129" s="91"/>
      <c r="AD129" s="91"/>
    </row>
    <row r="130" spans="3:30" s="79" customFormat="1" ht="31.5" customHeight="1">
      <c r="C130" s="69"/>
      <c r="D130" s="69"/>
      <c r="E130" s="69"/>
      <c r="F130" s="92"/>
      <c r="G130" s="81"/>
      <c r="H130" s="81"/>
      <c r="I130" s="82"/>
      <c r="J130" s="82"/>
      <c r="K130" s="85"/>
      <c r="L130" s="83"/>
      <c r="M130" s="83"/>
      <c r="N130" s="84"/>
      <c r="O130" s="93"/>
      <c r="P130" s="86"/>
      <c r="R130" s="87"/>
      <c r="S130" s="88"/>
      <c r="T130" s="88"/>
      <c r="U130" s="89"/>
      <c r="V130" s="90"/>
      <c r="W130" s="90"/>
      <c r="X130" s="89"/>
      <c r="Y130" s="89"/>
      <c r="Z130" s="91"/>
      <c r="AA130" s="91"/>
      <c r="AB130" s="91"/>
      <c r="AC130" s="91"/>
      <c r="AD130" s="91"/>
    </row>
    <row r="131" spans="3:25" s="79" customFormat="1" ht="36.75" customHeight="1">
      <c r="C131" s="69"/>
      <c r="D131" s="69"/>
      <c r="E131" s="69"/>
      <c r="F131" s="94"/>
      <c r="G131" s="84"/>
      <c r="H131" s="84"/>
      <c r="I131" s="95"/>
      <c r="J131" s="95"/>
      <c r="K131" s="84"/>
      <c r="L131" s="84"/>
      <c r="M131" s="84"/>
      <c r="N131" s="84"/>
      <c r="O131" s="84"/>
      <c r="P131" s="86"/>
      <c r="R131" s="96"/>
      <c r="S131" s="97"/>
      <c r="T131" s="97"/>
      <c r="U131" s="98"/>
      <c r="V131" s="99"/>
      <c r="W131" s="99"/>
      <c r="X131" s="98"/>
      <c r="Y131" s="98"/>
    </row>
    <row r="132" spans="3:25" s="79" customFormat="1" ht="18">
      <c r="C132" s="100"/>
      <c r="D132" s="100"/>
      <c r="E132" s="100"/>
      <c r="F132" s="101"/>
      <c r="G132" s="84"/>
      <c r="H132" s="84"/>
      <c r="I132" s="95"/>
      <c r="J132" s="95"/>
      <c r="K132" s="84"/>
      <c r="L132" s="84"/>
      <c r="M132" s="84"/>
      <c r="N132" s="84"/>
      <c r="O132" s="84"/>
      <c r="P132" s="86"/>
      <c r="R132" s="96"/>
      <c r="S132" s="97"/>
      <c r="T132" s="97"/>
      <c r="U132" s="98"/>
      <c r="V132" s="99"/>
      <c r="W132" s="99"/>
      <c r="X132" s="98"/>
      <c r="Y132" s="98"/>
    </row>
    <row r="133" spans="3:6" ht="18">
      <c r="C133" s="86"/>
      <c r="D133" s="86"/>
      <c r="E133" s="86"/>
      <c r="F133" s="79"/>
    </row>
    <row r="134" spans="3:6" ht="18">
      <c r="C134" s="86"/>
      <c r="D134" s="86"/>
      <c r="E134" s="86"/>
      <c r="F134" s="79"/>
    </row>
    <row r="135" spans="3:6" ht="18">
      <c r="C135" s="86"/>
      <c r="D135" s="86"/>
      <c r="E135" s="86"/>
      <c r="F135" s="79"/>
    </row>
    <row r="136" spans="3:6" ht="18">
      <c r="C136" s="86"/>
      <c r="D136" s="86"/>
      <c r="E136" s="86"/>
      <c r="F136" s="79"/>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4" customWidth="1"/>
    <col min="32" max="32" width="17.83203125" style="124" customWidth="1"/>
    <col min="33" max="36" width="9.33203125" style="124" customWidth="1"/>
  </cols>
  <sheetData>
    <row r="1" spans="7:30" ht="63" customHeight="1">
      <c r="G1" s="864" t="s">
        <v>406</v>
      </c>
      <c r="H1" s="865"/>
      <c r="I1" s="865"/>
      <c r="J1" s="865"/>
      <c r="K1" s="865"/>
      <c r="L1" s="865"/>
      <c r="M1" s="865"/>
      <c r="N1" s="865"/>
      <c r="O1" s="865"/>
      <c r="P1" s="865"/>
      <c r="Q1" s="865"/>
      <c r="R1" s="865"/>
      <c r="S1" s="865"/>
      <c r="T1" s="865"/>
      <c r="U1" s="865"/>
      <c r="V1" s="865"/>
      <c r="W1" s="865"/>
      <c r="X1" s="865"/>
      <c r="Y1" s="865"/>
      <c r="Z1" s="865"/>
      <c r="AA1" s="865"/>
      <c r="AB1" s="865"/>
      <c r="AC1" s="865"/>
      <c r="AD1" s="865"/>
    </row>
    <row r="2" spans="1:34" ht="13.5" customHeight="1">
      <c r="A2" s="159"/>
      <c r="B2" s="159"/>
      <c r="C2" s="159"/>
      <c r="D2" s="159"/>
      <c r="E2" s="159"/>
      <c r="F2" s="159"/>
      <c r="G2" s="159"/>
      <c r="H2" s="866"/>
      <c r="I2" s="866"/>
      <c r="J2" s="866"/>
      <c r="K2" s="866"/>
      <c r="L2" s="866"/>
      <c r="M2" s="866"/>
      <c r="N2" s="866"/>
      <c r="O2" s="866"/>
      <c r="P2" s="866"/>
      <c r="Q2" s="866"/>
      <c r="R2" s="866"/>
      <c r="S2" s="866"/>
      <c r="T2" s="866"/>
      <c r="U2" s="866"/>
      <c r="V2" s="866"/>
      <c r="W2" s="866"/>
      <c r="X2" s="866"/>
      <c r="Y2" s="866"/>
      <c r="Z2" s="866"/>
      <c r="AA2" s="866"/>
      <c r="AB2" s="866"/>
      <c r="AC2" s="866"/>
      <c r="AD2" s="154"/>
      <c r="AE2" s="154"/>
      <c r="AF2" s="154"/>
      <c r="AG2" s="154"/>
      <c r="AH2" s="154"/>
    </row>
    <row r="3" spans="1:34" ht="45.75" customHeight="1">
      <c r="A3" s="853" t="s">
        <v>405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202"/>
      <c r="AH3" s="202"/>
    </row>
    <row r="4" spans="1:34" ht="9" customHeigh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201"/>
      <c r="AH4" s="201"/>
    </row>
    <row r="5" spans="1:34" ht="18" thickBot="1">
      <c r="A5" s="158"/>
      <c r="B5" s="158"/>
      <c r="C5" s="158"/>
      <c r="D5" s="158"/>
      <c r="E5" s="158"/>
      <c r="F5" s="158"/>
      <c r="G5" s="158"/>
      <c r="H5" s="158"/>
      <c r="I5" s="158"/>
      <c r="J5" s="158"/>
      <c r="K5" s="158"/>
      <c r="L5" s="158" t="s">
        <v>6</v>
      </c>
      <c r="M5" s="158"/>
      <c r="N5" s="158"/>
      <c r="O5" s="158"/>
      <c r="P5" s="158"/>
      <c r="Q5" s="158"/>
      <c r="R5" s="158"/>
      <c r="S5" s="158"/>
      <c r="T5" s="158"/>
      <c r="U5" s="158"/>
      <c r="V5" s="158"/>
      <c r="W5" s="158"/>
      <c r="X5" s="158"/>
      <c r="Y5" s="158"/>
      <c r="Z5" s="158"/>
      <c r="AA5" s="158"/>
      <c r="AB5" s="158" t="s">
        <v>6</v>
      </c>
      <c r="AC5" s="157"/>
      <c r="AD5" s="157"/>
      <c r="AE5" s="157"/>
      <c r="AF5" s="157"/>
      <c r="AG5" s="157"/>
      <c r="AH5" s="154"/>
    </row>
    <row r="6" spans="1:34" ht="18" hidden="1" thickBot="1">
      <c r="A6" s="884" t="s">
        <v>404</v>
      </c>
      <c r="B6" s="233"/>
      <c r="C6" s="200"/>
      <c r="D6" s="200"/>
      <c r="E6" s="200"/>
      <c r="F6" s="855"/>
      <c r="G6" s="856"/>
      <c r="H6" s="857"/>
      <c r="I6" s="857"/>
      <c r="J6" s="857"/>
      <c r="K6" s="857"/>
      <c r="L6" s="857"/>
      <c r="M6" s="857"/>
      <c r="N6" s="857"/>
      <c r="O6" s="857"/>
      <c r="P6" s="857"/>
      <c r="Q6" s="857"/>
      <c r="R6" s="857"/>
      <c r="S6" s="857"/>
      <c r="T6" s="857"/>
      <c r="U6" s="857"/>
      <c r="V6" s="857"/>
      <c r="W6" s="857"/>
      <c r="X6" s="857"/>
      <c r="Y6" s="857"/>
      <c r="Z6" s="857"/>
      <c r="AA6" s="857"/>
      <c r="AB6" s="858"/>
      <c r="AC6" s="195"/>
      <c r="AD6" s="195"/>
      <c r="AE6" s="195"/>
      <c r="AF6" s="195"/>
      <c r="AG6" s="157"/>
      <c r="AH6" s="154"/>
    </row>
    <row r="7" spans="1:34" ht="40.5" customHeight="1" thickBot="1">
      <c r="A7" s="885"/>
      <c r="B7" s="234"/>
      <c r="C7" s="199"/>
      <c r="D7" s="199"/>
      <c r="E7" s="199"/>
      <c r="F7" s="198"/>
      <c r="G7" s="204" t="s">
        <v>402</v>
      </c>
      <c r="H7" s="877" t="s">
        <v>408</v>
      </c>
      <c r="I7" s="804"/>
      <c r="J7" s="877" t="s">
        <v>403</v>
      </c>
      <c r="K7" s="868"/>
      <c r="L7" s="868"/>
      <c r="M7" s="868"/>
      <c r="N7" s="868"/>
      <c r="O7" s="868"/>
      <c r="P7" s="868"/>
      <c r="Q7" s="868"/>
      <c r="R7" s="868"/>
      <c r="S7" s="868"/>
      <c r="T7" s="868"/>
      <c r="U7" s="868"/>
      <c r="V7" s="868"/>
      <c r="W7" s="868"/>
      <c r="X7" s="868"/>
      <c r="Y7" s="868"/>
      <c r="Z7" s="868"/>
      <c r="AA7" s="868"/>
      <c r="AB7" s="869"/>
      <c r="AC7" s="195"/>
      <c r="AD7" s="195"/>
      <c r="AE7" s="195"/>
      <c r="AF7" s="195"/>
      <c r="AG7" s="157"/>
      <c r="AH7" s="154"/>
    </row>
    <row r="8" spans="1:34" ht="20.25" customHeight="1" thickBot="1">
      <c r="A8" s="886"/>
      <c r="B8" s="235"/>
      <c r="C8" s="163"/>
      <c r="D8" s="163"/>
      <c r="E8" s="163"/>
      <c r="F8" s="197" t="s">
        <v>3</v>
      </c>
      <c r="G8" s="196"/>
      <c r="H8" s="890" t="s">
        <v>409</v>
      </c>
      <c r="I8" s="869"/>
      <c r="J8" s="867" t="s">
        <v>413</v>
      </c>
      <c r="K8" s="868"/>
      <c r="L8" s="868"/>
      <c r="M8" s="868"/>
      <c r="N8" s="868"/>
      <c r="O8" s="868"/>
      <c r="P8" s="868"/>
      <c r="Q8" s="868"/>
      <c r="R8" s="868"/>
      <c r="S8" s="868"/>
      <c r="T8" s="868"/>
      <c r="U8" s="868"/>
      <c r="V8" s="868"/>
      <c r="W8" s="868"/>
      <c r="X8" s="868"/>
      <c r="Y8" s="868"/>
      <c r="Z8" s="868"/>
      <c r="AA8" s="869"/>
      <c r="AB8" s="870" t="s">
        <v>81</v>
      </c>
      <c r="AC8" s="195"/>
      <c r="AD8" s="195"/>
      <c r="AE8" s="195"/>
      <c r="AF8" s="195"/>
      <c r="AG8" s="157"/>
      <c r="AH8" s="154"/>
    </row>
    <row r="9" spans="1:34" ht="29.25" customHeight="1" thickBot="1">
      <c r="A9" s="886"/>
      <c r="B9" s="236" t="s">
        <v>401</v>
      </c>
      <c r="C9" s="194"/>
      <c r="D9" s="194"/>
      <c r="E9" s="194"/>
      <c r="F9" s="888"/>
      <c r="G9" s="873"/>
      <c r="H9" s="862" t="s">
        <v>410</v>
      </c>
      <c r="I9" s="863"/>
      <c r="J9" s="206" t="s">
        <v>414</v>
      </c>
      <c r="K9" s="862" t="s">
        <v>416</v>
      </c>
      <c r="L9" s="881"/>
      <c r="M9" s="881"/>
      <c r="N9" s="881"/>
      <c r="O9" s="881"/>
      <c r="P9" s="881"/>
      <c r="Q9" s="881"/>
      <c r="R9" s="881"/>
      <c r="S9" s="881"/>
      <c r="T9" s="881"/>
      <c r="U9" s="881"/>
      <c r="V9" s="881"/>
      <c r="W9" s="881"/>
      <c r="X9" s="881"/>
      <c r="Y9" s="881"/>
      <c r="Z9" s="881"/>
      <c r="AA9" s="863"/>
      <c r="AB9" s="871"/>
      <c r="AC9" s="193"/>
      <c r="AD9" s="193"/>
      <c r="AE9" s="193"/>
      <c r="AF9" s="876"/>
      <c r="AG9" s="157"/>
      <c r="AH9" s="154"/>
    </row>
    <row r="10" spans="1:167" ht="99.75" customHeight="1" thickBot="1">
      <c r="A10" s="886"/>
      <c r="B10" s="237"/>
      <c r="C10" s="192"/>
      <c r="D10" s="192"/>
      <c r="E10" s="192"/>
      <c r="F10" s="889"/>
      <c r="G10" s="874"/>
      <c r="H10" s="205" t="s">
        <v>411</v>
      </c>
      <c r="I10" s="879" t="s">
        <v>81</v>
      </c>
      <c r="J10" s="203" t="s">
        <v>364</v>
      </c>
      <c r="K10" s="232" t="s">
        <v>417</v>
      </c>
      <c r="L10" s="882" t="s">
        <v>400</v>
      </c>
      <c r="M10" s="881"/>
      <c r="N10" s="881"/>
      <c r="O10" s="881"/>
      <c r="P10" s="881"/>
      <c r="Q10" s="881"/>
      <c r="R10" s="863"/>
      <c r="S10" s="208" t="s">
        <v>399</v>
      </c>
      <c r="T10" s="209" t="s">
        <v>382</v>
      </c>
      <c r="U10" s="859" t="s">
        <v>289</v>
      </c>
      <c r="V10" s="860"/>
      <c r="W10" s="860"/>
      <c r="X10" s="860"/>
      <c r="Y10" s="860"/>
      <c r="Z10" s="860"/>
      <c r="AA10" s="861"/>
      <c r="AB10" s="871"/>
      <c r="AC10" s="175"/>
      <c r="AD10" s="175"/>
      <c r="AE10" s="175"/>
      <c r="AF10" s="876"/>
      <c r="AG10" s="157"/>
      <c r="AH10" s="15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row>
    <row r="11" spans="1:167" ht="67.5" customHeight="1" thickBot="1">
      <c r="A11" s="887"/>
      <c r="B11" s="238"/>
      <c r="C11" s="191"/>
      <c r="D11" s="191"/>
      <c r="E11" s="191"/>
      <c r="F11" s="190"/>
      <c r="G11" s="189"/>
      <c r="H11" s="207" t="s">
        <v>412</v>
      </c>
      <c r="I11" s="880"/>
      <c r="J11" s="231" t="s">
        <v>415</v>
      </c>
      <c r="K11" s="228" t="s">
        <v>418</v>
      </c>
      <c r="L11" s="229" t="s">
        <v>398</v>
      </c>
      <c r="M11" s="230" t="s">
        <v>420</v>
      </c>
      <c r="N11" s="230" t="s">
        <v>421</v>
      </c>
      <c r="O11" s="230" t="s">
        <v>422</v>
      </c>
      <c r="P11" s="230" t="s">
        <v>423</v>
      </c>
      <c r="Q11" s="230" t="s">
        <v>424</v>
      </c>
      <c r="R11" s="230" t="s">
        <v>425</v>
      </c>
      <c r="S11" s="229" t="s">
        <v>397</v>
      </c>
      <c r="T11" s="229" t="s">
        <v>396</v>
      </c>
      <c r="U11" s="229" t="s">
        <v>426</v>
      </c>
      <c r="V11" s="229" t="s">
        <v>427</v>
      </c>
      <c r="W11" s="229" t="s">
        <v>428</v>
      </c>
      <c r="X11" s="229" t="s">
        <v>429</v>
      </c>
      <c r="Y11" s="229" t="s">
        <v>430</v>
      </c>
      <c r="Z11" s="229" t="s">
        <v>431</v>
      </c>
      <c r="AA11" s="229" t="s">
        <v>432</v>
      </c>
      <c r="AB11" s="872"/>
      <c r="AC11" s="175"/>
      <c r="AD11" s="175"/>
      <c r="AE11" s="175"/>
      <c r="AF11" s="876"/>
      <c r="AG11" s="157"/>
      <c r="AH11" s="15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row>
    <row r="12" spans="1:167" s="138" customFormat="1" ht="15" customHeight="1" thickBot="1">
      <c r="A12" s="188"/>
      <c r="B12" s="186"/>
      <c r="C12" s="187"/>
      <c r="D12" s="186"/>
      <c r="E12" s="186"/>
      <c r="F12" s="185" t="s">
        <v>395</v>
      </c>
      <c r="G12" s="185" t="s">
        <v>394</v>
      </c>
      <c r="H12" s="185" t="s">
        <v>394</v>
      </c>
      <c r="I12" s="185"/>
      <c r="J12" s="185" t="s">
        <v>393</v>
      </c>
      <c r="K12" s="185" t="s">
        <v>419</v>
      </c>
      <c r="L12" s="185" t="s">
        <v>392</v>
      </c>
      <c r="M12" s="185" t="s">
        <v>392</v>
      </c>
      <c r="N12" s="185" t="s">
        <v>392</v>
      </c>
      <c r="O12" s="185" t="s">
        <v>392</v>
      </c>
      <c r="P12" s="185" t="s">
        <v>392</v>
      </c>
      <c r="Q12" s="185" t="s">
        <v>392</v>
      </c>
      <c r="R12" s="185" t="s">
        <v>392</v>
      </c>
      <c r="S12" s="185" t="s">
        <v>391</v>
      </c>
      <c r="T12" s="185" t="s">
        <v>390</v>
      </c>
      <c r="U12" s="185" t="s">
        <v>394</v>
      </c>
      <c r="V12" s="185" t="s">
        <v>394</v>
      </c>
      <c r="W12" s="185" t="s">
        <v>394</v>
      </c>
      <c r="X12" s="185" t="s">
        <v>394</v>
      </c>
      <c r="Y12" s="185" t="s">
        <v>394</v>
      </c>
      <c r="Z12" s="185" t="s">
        <v>394</v>
      </c>
      <c r="AA12" s="185" t="s">
        <v>394</v>
      </c>
      <c r="AB12" s="184"/>
      <c r="AC12" s="175"/>
      <c r="AD12" s="175"/>
      <c r="AE12" s="175"/>
      <c r="AF12" s="175"/>
      <c r="AG12" s="157"/>
      <c r="AH12" s="15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row>
    <row r="13" spans="1:34" ht="19.5" customHeight="1">
      <c r="A13" s="183" t="s">
        <v>389</v>
      </c>
      <c r="B13" s="180"/>
      <c r="C13" s="182"/>
      <c r="D13" s="180"/>
      <c r="E13" s="180"/>
      <c r="F13" s="180"/>
      <c r="G13" s="181"/>
      <c r="H13" s="180"/>
      <c r="I13" s="180"/>
      <c r="J13" s="180"/>
      <c r="K13" s="180"/>
      <c r="L13" s="180">
        <v>200000</v>
      </c>
      <c r="M13" s="180"/>
      <c r="N13" s="180"/>
      <c r="O13" s="180"/>
      <c r="P13" s="180"/>
      <c r="Q13" s="180"/>
      <c r="R13" s="180"/>
      <c r="S13" s="180"/>
      <c r="T13" s="180"/>
      <c r="U13" s="180"/>
      <c r="V13" s="180"/>
      <c r="W13" s="180"/>
      <c r="X13" s="180"/>
      <c r="Y13" s="180"/>
      <c r="Z13" s="180"/>
      <c r="AA13" s="180"/>
      <c r="AB13" s="179">
        <f aca="true" t="shared" si="0" ref="AB13:AB30">H13+J13+K13+L13+M13+N13+O13+P13+Q13+R13+S13+T13+U13+V13+W13+X13+Y13+Z13+AA13</f>
        <v>200000</v>
      </c>
      <c r="AC13" s="175"/>
      <c r="AD13" s="175"/>
      <c r="AE13" s="175"/>
      <c r="AF13" s="175"/>
      <c r="AG13" s="157"/>
      <c r="AH13" s="154"/>
    </row>
    <row r="14" spans="1:34" ht="19.5" customHeight="1">
      <c r="A14" s="183" t="s">
        <v>433</v>
      </c>
      <c r="B14" s="180"/>
      <c r="C14" s="182"/>
      <c r="D14" s="180"/>
      <c r="E14" s="180"/>
      <c r="F14" s="180"/>
      <c r="G14" s="181"/>
      <c r="H14" s="180"/>
      <c r="I14" s="180"/>
      <c r="J14" s="180"/>
      <c r="K14" s="180"/>
      <c r="L14" s="180"/>
      <c r="M14" s="180"/>
      <c r="N14" s="180"/>
      <c r="O14" s="180"/>
      <c r="P14" s="180"/>
      <c r="Q14" s="180"/>
      <c r="R14" s="180"/>
      <c r="S14" s="180"/>
      <c r="T14" s="180"/>
      <c r="U14" s="180"/>
      <c r="V14" s="180"/>
      <c r="W14" s="180">
        <v>89000</v>
      </c>
      <c r="X14" s="180"/>
      <c r="Y14" s="180"/>
      <c r="Z14" s="180"/>
      <c r="AA14" s="180"/>
      <c r="AB14" s="179">
        <f t="shared" si="0"/>
        <v>89000</v>
      </c>
      <c r="AC14" s="175"/>
      <c r="AD14" s="175"/>
      <c r="AE14" s="175"/>
      <c r="AF14" s="175"/>
      <c r="AG14" s="157"/>
      <c r="AH14" s="154"/>
    </row>
    <row r="15" spans="1:34" ht="19.5" customHeight="1">
      <c r="A15" s="183" t="s">
        <v>434</v>
      </c>
      <c r="B15" s="180"/>
      <c r="C15" s="182"/>
      <c r="D15" s="180"/>
      <c r="E15" s="180"/>
      <c r="F15" s="180"/>
      <c r="G15" s="181"/>
      <c r="H15" s="180"/>
      <c r="I15" s="180"/>
      <c r="J15" s="180"/>
      <c r="K15" s="180"/>
      <c r="L15" s="180"/>
      <c r="M15" s="180"/>
      <c r="N15" s="180"/>
      <c r="O15" s="180"/>
      <c r="P15" s="180"/>
      <c r="Q15" s="180"/>
      <c r="R15" s="180">
        <v>150000</v>
      </c>
      <c r="S15" s="180"/>
      <c r="T15" s="180"/>
      <c r="U15" s="180"/>
      <c r="V15" s="180"/>
      <c r="W15" s="180"/>
      <c r="X15" s="180"/>
      <c r="Y15" s="180"/>
      <c r="Z15" s="180"/>
      <c r="AA15" s="180"/>
      <c r="AB15" s="179">
        <f t="shared" si="0"/>
        <v>150000</v>
      </c>
      <c r="AC15" s="175"/>
      <c r="AD15" s="175"/>
      <c r="AE15" s="175"/>
      <c r="AF15" s="175"/>
      <c r="AG15" s="157"/>
      <c r="AH15" s="154"/>
    </row>
    <row r="16" spans="1:34" ht="19.5" customHeight="1">
      <c r="A16" s="183" t="s">
        <v>435</v>
      </c>
      <c r="B16" s="180"/>
      <c r="C16" s="182"/>
      <c r="D16" s="180"/>
      <c r="E16" s="180"/>
      <c r="F16" s="180"/>
      <c r="G16" s="181"/>
      <c r="H16" s="180"/>
      <c r="I16" s="180"/>
      <c r="J16" s="180"/>
      <c r="K16" s="180"/>
      <c r="L16" s="180"/>
      <c r="M16" s="180"/>
      <c r="N16" s="180"/>
      <c r="O16" s="180"/>
      <c r="P16" s="180"/>
      <c r="Q16" s="180"/>
      <c r="R16" s="180"/>
      <c r="S16" s="180"/>
      <c r="T16" s="180"/>
      <c r="U16" s="180">
        <v>78960</v>
      </c>
      <c r="V16" s="180">
        <v>182450</v>
      </c>
      <c r="W16" s="180"/>
      <c r="X16" s="180"/>
      <c r="Y16" s="180"/>
      <c r="Z16" s="180"/>
      <c r="AA16" s="180"/>
      <c r="AB16" s="179">
        <f t="shared" si="0"/>
        <v>261410</v>
      </c>
      <c r="AC16" s="175"/>
      <c r="AD16" s="175"/>
      <c r="AE16" s="175"/>
      <c r="AF16" s="175"/>
      <c r="AG16" s="157"/>
      <c r="AH16" s="154"/>
    </row>
    <row r="17" spans="1:34" ht="19.5" customHeight="1">
      <c r="A17" s="183" t="s">
        <v>436</v>
      </c>
      <c r="B17" s="180"/>
      <c r="C17" s="182"/>
      <c r="D17" s="180"/>
      <c r="E17" s="180"/>
      <c r="F17" s="180"/>
      <c r="G17" s="181"/>
      <c r="H17" s="180"/>
      <c r="I17" s="180"/>
      <c r="J17" s="180"/>
      <c r="K17" s="180"/>
      <c r="L17" s="180"/>
      <c r="M17" s="180"/>
      <c r="N17" s="180"/>
      <c r="O17" s="180"/>
      <c r="P17" s="180"/>
      <c r="Q17" s="180"/>
      <c r="R17" s="180"/>
      <c r="S17" s="180"/>
      <c r="T17" s="180"/>
      <c r="U17" s="180"/>
      <c r="V17" s="180"/>
      <c r="W17" s="180"/>
      <c r="X17" s="180"/>
      <c r="Y17" s="180">
        <v>100000</v>
      </c>
      <c r="Z17" s="180"/>
      <c r="AA17" s="180"/>
      <c r="AB17" s="179">
        <f t="shared" si="0"/>
        <v>100000</v>
      </c>
      <c r="AC17" s="175"/>
      <c r="AD17" s="175"/>
      <c r="AE17" s="175"/>
      <c r="AF17" s="175"/>
      <c r="AG17" s="157"/>
      <c r="AH17" s="154"/>
    </row>
    <row r="18" spans="1:34" ht="19.5" customHeight="1">
      <c r="A18" s="183" t="s">
        <v>437</v>
      </c>
      <c r="B18" s="180"/>
      <c r="C18" s="182"/>
      <c r="D18" s="180"/>
      <c r="E18" s="180"/>
      <c r="F18" s="180"/>
      <c r="G18" s="181"/>
      <c r="H18" s="180"/>
      <c r="I18" s="180"/>
      <c r="J18" s="180"/>
      <c r="K18" s="180"/>
      <c r="L18" s="180"/>
      <c r="M18" s="180"/>
      <c r="N18" s="180"/>
      <c r="O18" s="180"/>
      <c r="P18" s="180"/>
      <c r="Q18" s="180">
        <v>300000</v>
      </c>
      <c r="R18" s="180"/>
      <c r="S18" s="180"/>
      <c r="T18" s="180"/>
      <c r="U18" s="180"/>
      <c r="V18" s="180"/>
      <c r="W18" s="180"/>
      <c r="X18" s="180"/>
      <c r="Y18" s="180"/>
      <c r="Z18" s="180"/>
      <c r="AA18" s="180"/>
      <c r="AB18" s="179">
        <f t="shared" si="0"/>
        <v>300000</v>
      </c>
      <c r="AC18" s="175"/>
      <c r="AD18" s="175"/>
      <c r="AE18" s="175"/>
      <c r="AF18" s="175"/>
      <c r="AG18" s="157"/>
      <c r="AH18" s="154"/>
    </row>
    <row r="19" spans="1:34" ht="19.5" customHeight="1">
      <c r="A19" s="183" t="s">
        <v>438</v>
      </c>
      <c r="B19" s="180"/>
      <c r="C19" s="182"/>
      <c r="D19" s="180"/>
      <c r="E19" s="180"/>
      <c r="F19" s="180"/>
      <c r="G19" s="181"/>
      <c r="H19" s="180"/>
      <c r="I19" s="180"/>
      <c r="J19" s="180"/>
      <c r="K19" s="180"/>
      <c r="L19" s="180"/>
      <c r="M19" s="180"/>
      <c r="N19" s="180"/>
      <c r="O19" s="180"/>
      <c r="P19" s="180"/>
      <c r="Q19" s="180"/>
      <c r="R19" s="180"/>
      <c r="S19" s="180"/>
      <c r="T19" s="180"/>
      <c r="U19" s="180"/>
      <c r="V19" s="180"/>
      <c r="W19" s="180"/>
      <c r="X19" s="180">
        <v>100000</v>
      </c>
      <c r="Y19" s="180"/>
      <c r="Z19" s="180"/>
      <c r="AA19" s="180"/>
      <c r="AB19" s="179">
        <f t="shared" si="0"/>
        <v>100000</v>
      </c>
      <c r="AC19" s="175"/>
      <c r="AD19" s="175"/>
      <c r="AE19" s="175"/>
      <c r="AF19" s="175"/>
      <c r="AG19" s="157"/>
      <c r="AH19" s="154"/>
    </row>
    <row r="20" spans="1:34" ht="19.5" customHeight="1">
      <c r="A20" s="183" t="s">
        <v>442</v>
      </c>
      <c r="B20" s="180"/>
      <c r="C20" s="182"/>
      <c r="D20" s="180"/>
      <c r="E20" s="180"/>
      <c r="F20" s="180"/>
      <c r="G20" s="181"/>
      <c r="H20" s="180"/>
      <c r="I20" s="180"/>
      <c r="J20" s="180"/>
      <c r="K20" s="180"/>
      <c r="L20" s="180"/>
      <c r="M20" s="180"/>
      <c r="N20" s="180"/>
      <c r="O20" s="180">
        <v>60000</v>
      </c>
      <c r="P20" s="180">
        <v>50000</v>
      </c>
      <c r="Q20" s="180"/>
      <c r="R20" s="180"/>
      <c r="S20" s="180"/>
      <c r="T20" s="180"/>
      <c r="U20" s="180"/>
      <c r="V20" s="180"/>
      <c r="W20" s="180"/>
      <c r="X20" s="180"/>
      <c r="Y20" s="180"/>
      <c r="Z20" s="180"/>
      <c r="AA20" s="180"/>
      <c r="AB20" s="179">
        <f t="shared" si="0"/>
        <v>110000</v>
      </c>
      <c r="AC20" s="175"/>
      <c r="AD20" s="175"/>
      <c r="AE20" s="175"/>
      <c r="AF20" s="175"/>
      <c r="AG20" s="157"/>
      <c r="AH20" s="154"/>
    </row>
    <row r="21" spans="1:34" ht="18">
      <c r="A21" s="178" t="s">
        <v>439</v>
      </c>
      <c r="B21" s="176"/>
      <c r="C21" s="169"/>
      <c r="D21" s="176"/>
      <c r="E21" s="176"/>
      <c r="F21" s="176"/>
      <c r="G21" s="177"/>
      <c r="H21" s="176"/>
      <c r="I21" s="176"/>
      <c r="J21" s="176"/>
      <c r="K21" s="176"/>
      <c r="L21" s="176"/>
      <c r="M21" s="176"/>
      <c r="N21" s="176"/>
      <c r="O21" s="176"/>
      <c r="P21" s="176"/>
      <c r="Q21" s="176"/>
      <c r="R21" s="176"/>
      <c r="S21" s="176"/>
      <c r="T21" s="176"/>
      <c r="U21" s="176"/>
      <c r="V21" s="176"/>
      <c r="W21" s="176"/>
      <c r="X21" s="176"/>
      <c r="Y21" s="176"/>
      <c r="Z21" s="176"/>
      <c r="AA21" s="176">
        <v>265000</v>
      </c>
      <c r="AB21" s="179">
        <f t="shared" si="0"/>
        <v>265000</v>
      </c>
      <c r="AC21" s="175"/>
      <c r="AD21" s="175"/>
      <c r="AE21" s="175"/>
      <c r="AF21" s="175"/>
      <c r="AG21" s="157"/>
      <c r="AH21" s="154"/>
    </row>
    <row r="22" spans="1:34" ht="18" hidden="1">
      <c r="A22" s="170"/>
      <c r="B22" s="164"/>
      <c r="C22" s="169"/>
      <c r="D22" s="163"/>
      <c r="E22" s="163"/>
      <c r="F22" s="163"/>
      <c r="G22" s="171"/>
      <c r="H22" s="168"/>
      <c r="I22" s="168"/>
      <c r="J22" s="168"/>
      <c r="K22" s="168"/>
      <c r="L22" s="168"/>
      <c r="M22" s="168"/>
      <c r="N22" s="168"/>
      <c r="O22" s="168"/>
      <c r="P22" s="168"/>
      <c r="Q22" s="168"/>
      <c r="R22" s="168"/>
      <c r="S22" s="168"/>
      <c r="T22" s="168"/>
      <c r="U22" s="168"/>
      <c r="V22" s="168"/>
      <c r="W22" s="168"/>
      <c r="X22" s="168"/>
      <c r="Y22" s="168"/>
      <c r="Z22" s="168"/>
      <c r="AA22" s="168"/>
      <c r="AB22" s="179">
        <f t="shared" si="0"/>
        <v>0</v>
      </c>
      <c r="AC22" s="157"/>
      <c r="AD22" s="157"/>
      <c r="AE22" s="157"/>
      <c r="AF22" s="157"/>
      <c r="AG22" s="157"/>
      <c r="AH22" s="154"/>
    </row>
    <row r="23" spans="1:34" ht="18" hidden="1">
      <c r="A23" s="170"/>
      <c r="B23" s="164"/>
      <c r="C23" s="169"/>
      <c r="D23" s="163"/>
      <c r="E23" s="163"/>
      <c r="F23" s="163"/>
      <c r="G23" s="171"/>
      <c r="H23" s="168"/>
      <c r="I23" s="168"/>
      <c r="J23" s="168"/>
      <c r="K23" s="168"/>
      <c r="L23" s="168"/>
      <c r="M23" s="168"/>
      <c r="N23" s="168"/>
      <c r="O23" s="168"/>
      <c r="P23" s="168"/>
      <c r="Q23" s="168"/>
      <c r="R23" s="168"/>
      <c r="S23" s="168"/>
      <c r="T23" s="168"/>
      <c r="U23" s="168"/>
      <c r="V23" s="168"/>
      <c r="W23" s="168"/>
      <c r="X23" s="168"/>
      <c r="Y23" s="168"/>
      <c r="Z23" s="168"/>
      <c r="AA23" s="168"/>
      <c r="AB23" s="179">
        <f t="shared" si="0"/>
        <v>0</v>
      </c>
      <c r="AC23" s="157"/>
      <c r="AD23" s="157"/>
      <c r="AE23" s="157"/>
      <c r="AF23" s="157"/>
      <c r="AG23" s="157"/>
      <c r="AH23" s="154"/>
    </row>
    <row r="24" spans="1:34" ht="20.25" customHeight="1" hidden="1">
      <c r="A24" s="170"/>
      <c r="B24" s="164"/>
      <c r="C24" s="169"/>
      <c r="D24" s="163"/>
      <c r="E24" s="163"/>
      <c r="F24" s="163"/>
      <c r="G24" s="171"/>
      <c r="H24" s="168"/>
      <c r="I24" s="168"/>
      <c r="J24" s="168"/>
      <c r="K24" s="168"/>
      <c r="L24" s="168"/>
      <c r="M24" s="168"/>
      <c r="N24" s="168"/>
      <c r="O24" s="168"/>
      <c r="P24" s="168"/>
      <c r="Q24" s="168"/>
      <c r="R24" s="168"/>
      <c r="S24" s="168"/>
      <c r="T24" s="168"/>
      <c r="U24" s="168"/>
      <c r="V24" s="168"/>
      <c r="W24" s="168"/>
      <c r="X24" s="168"/>
      <c r="Y24" s="168"/>
      <c r="Z24" s="168"/>
      <c r="AA24" s="168"/>
      <c r="AB24" s="179">
        <f t="shared" si="0"/>
        <v>0</v>
      </c>
      <c r="AC24" s="157"/>
      <c r="AD24" s="157"/>
      <c r="AE24" s="157"/>
      <c r="AF24" s="157"/>
      <c r="AG24" s="157"/>
      <c r="AH24" s="154"/>
    </row>
    <row r="25" spans="1:34" ht="20.25" customHeight="1" hidden="1">
      <c r="A25" s="170"/>
      <c r="B25" s="164"/>
      <c r="C25" s="169"/>
      <c r="D25" s="163"/>
      <c r="E25" s="174"/>
      <c r="F25" s="174"/>
      <c r="G25" s="171"/>
      <c r="H25" s="168"/>
      <c r="I25" s="168"/>
      <c r="J25" s="168"/>
      <c r="K25" s="168"/>
      <c r="L25" s="168"/>
      <c r="M25" s="168"/>
      <c r="N25" s="168"/>
      <c r="O25" s="168"/>
      <c r="P25" s="168"/>
      <c r="Q25" s="168"/>
      <c r="R25" s="168"/>
      <c r="S25" s="168"/>
      <c r="T25" s="168"/>
      <c r="U25" s="168"/>
      <c r="V25" s="168"/>
      <c r="W25" s="168"/>
      <c r="X25" s="168"/>
      <c r="Y25" s="168"/>
      <c r="Z25" s="168"/>
      <c r="AA25" s="168"/>
      <c r="AB25" s="179">
        <f t="shared" si="0"/>
        <v>0</v>
      </c>
      <c r="AC25" s="157"/>
      <c r="AD25" s="157"/>
      <c r="AE25" s="157"/>
      <c r="AF25" s="157"/>
      <c r="AG25" s="157"/>
      <c r="AH25" s="154"/>
    </row>
    <row r="26" spans="1:34" ht="18" hidden="1">
      <c r="A26" s="173" t="s">
        <v>387</v>
      </c>
      <c r="B26" s="164"/>
      <c r="C26" s="169"/>
      <c r="D26" s="163"/>
      <c r="E26" s="163"/>
      <c r="F26" s="163"/>
      <c r="G26" s="164"/>
      <c r="H26" s="168"/>
      <c r="I26" s="168"/>
      <c r="J26" s="168"/>
      <c r="K26" s="168"/>
      <c r="L26" s="168"/>
      <c r="M26" s="168"/>
      <c r="N26" s="168"/>
      <c r="O26" s="168"/>
      <c r="P26" s="168"/>
      <c r="Q26" s="168"/>
      <c r="R26" s="168"/>
      <c r="S26" s="168"/>
      <c r="T26" s="168"/>
      <c r="U26" s="168"/>
      <c r="V26" s="168"/>
      <c r="W26" s="168"/>
      <c r="X26" s="168"/>
      <c r="Y26" s="168"/>
      <c r="Z26" s="168"/>
      <c r="AA26" s="168"/>
      <c r="AB26" s="179">
        <f t="shared" si="0"/>
        <v>0</v>
      </c>
      <c r="AC26" s="157"/>
      <c r="AD26" s="157"/>
      <c r="AE26" s="157"/>
      <c r="AF26" s="157"/>
      <c r="AG26" s="157"/>
      <c r="AH26" s="154"/>
    </row>
    <row r="27" spans="1:34" ht="18" hidden="1">
      <c r="A27" s="173" t="s">
        <v>386</v>
      </c>
      <c r="B27" s="164"/>
      <c r="C27" s="169"/>
      <c r="D27" s="163"/>
      <c r="E27" s="163"/>
      <c r="F27" s="163"/>
      <c r="G27" s="164"/>
      <c r="H27" s="168"/>
      <c r="I27" s="168"/>
      <c r="J27" s="168"/>
      <c r="K27" s="168"/>
      <c r="L27" s="168"/>
      <c r="M27" s="168"/>
      <c r="N27" s="168"/>
      <c r="O27" s="168"/>
      <c r="P27" s="168"/>
      <c r="Q27" s="168"/>
      <c r="R27" s="168"/>
      <c r="S27" s="168"/>
      <c r="T27" s="168"/>
      <c r="U27" s="168"/>
      <c r="V27" s="168"/>
      <c r="W27" s="168"/>
      <c r="X27" s="168"/>
      <c r="Y27" s="168"/>
      <c r="Z27" s="168"/>
      <c r="AA27" s="168"/>
      <c r="AB27" s="179">
        <f t="shared" si="0"/>
        <v>0</v>
      </c>
      <c r="AC27" s="157"/>
      <c r="AD27" s="157"/>
      <c r="AE27" s="157"/>
      <c r="AF27" s="157"/>
      <c r="AG27" s="157"/>
      <c r="AH27" s="154"/>
    </row>
    <row r="28" spans="1:34" ht="18">
      <c r="A28" s="178" t="s">
        <v>388</v>
      </c>
      <c r="B28" s="162"/>
      <c r="C28" s="172"/>
      <c r="D28" s="162"/>
      <c r="E28" s="162"/>
      <c r="F28" s="162"/>
      <c r="G28" s="161">
        <f>G13+G21+G22+G23+G24+G25</f>
        <v>0</v>
      </c>
      <c r="H28" s="164"/>
      <c r="I28" s="164"/>
      <c r="J28" s="164"/>
      <c r="K28" s="164"/>
      <c r="L28" s="164"/>
      <c r="M28" s="164"/>
      <c r="N28" s="164"/>
      <c r="O28" s="164"/>
      <c r="P28" s="164"/>
      <c r="Q28" s="164"/>
      <c r="R28" s="164"/>
      <c r="S28" s="164">
        <v>140000</v>
      </c>
      <c r="T28" s="164"/>
      <c r="U28" s="164"/>
      <c r="V28" s="164"/>
      <c r="W28" s="164"/>
      <c r="X28" s="164"/>
      <c r="Y28" s="164"/>
      <c r="Z28" s="164"/>
      <c r="AA28" s="164"/>
      <c r="AB28" s="179">
        <f t="shared" si="0"/>
        <v>140000</v>
      </c>
      <c r="AC28" s="166"/>
      <c r="AD28" s="166"/>
      <c r="AE28" s="166"/>
      <c r="AF28" s="166"/>
      <c r="AG28" s="166"/>
      <c r="AH28" s="154"/>
    </row>
    <row r="29" spans="1:34" ht="20.25" customHeight="1">
      <c r="A29" s="210" t="s">
        <v>441</v>
      </c>
      <c r="B29" s="164"/>
      <c r="C29" s="169"/>
      <c r="D29" s="163"/>
      <c r="E29" s="163"/>
      <c r="F29" s="163"/>
      <c r="G29" s="171"/>
      <c r="H29" s="168"/>
      <c r="I29" s="168"/>
      <c r="J29" s="168"/>
      <c r="K29" s="168"/>
      <c r="L29" s="168"/>
      <c r="M29" s="164">
        <v>150000</v>
      </c>
      <c r="N29" s="164">
        <v>69000</v>
      </c>
      <c r="O29" s="168"/>
      <c r="P29" s="168"/>
      <c r="Q29" s="168"/>
      <c r="R29" s="168"/>
      <c r="S29" s="168"/>
      <c r="T29" s="168"/>
      <c r="U29" s="168"/>
      <c r="V29" s="168"/>
      <c r="W29" s="168"/>
      <c r="X29" s="168"/>
      <c r="Y29" s="168"/>
      <c r="Z29" s="168"/>
      <c r="AA29" s="168"/>
      <c r="AB29" s="179">
        <f t="shared" si="0"/>
        <v>219000</v>
      </c>
      <c r="AC29" s="157"/>
      <c r="AD29" s="157"/>
      <c r="AE29" s="157"/>
      <c r="AF29" s="157"/>
      <c r="AG29" s="157"/>
      <c r="AH29" s="154"/>
    </row>
    <row r="30" spans="1:34" ht="18" thickBot="1">
      <c r="A30" s="211" t="s">
        <v>385</v>
      </c>
      <c r="B30" s="212"/>
      <c r="C30" s="213"/>
      <c r="D30" s="214"/>
      <c r="E30" s="214"/>
      <c r="F30" s="214"/>
      <c r="G30" s="215"/>
      <c r="H30" s="216"/>
      <c r="I30" s="216"/>
      <c r="J30" s="216"/>
      <c r="K30" s="216"/>
      <c r="L30" s="216"/>
      <c r="M30" s="216"/>
      <c r="N30" s="216"/>
      <c r="O30" s="216"/>
      <c r="P30" s="216"/>
      <c r="Q30" s="216"/>
      <c r="R30" s="216"/>
      <c r="S30" s="216"/>
      <c r="T30" s="216"/>
      <c r="U30" s="216"/>
      <c r="V30" s="216"/>
      <c r="W30" s="216"/>
      <c r="X30" s="216"/>
      <c r="Y30" s="216"/>
      <c r="Z30" s="212">
        <v>650000</v>
      </c>
      <c r="AA30" s="216"/>
      <c r="AB30" s="217">
        <f t="shared" si="0"/>
        <v>650000</v>
      </c>
      <c r="AC30" s="157"/>
      <c r="AD30" s="157"/>
      <c r="AE30" s="157"/>
      <c r="AF30" s="157"/>
      <c r="AG30" s="157"/>
      <c r="AH30" s="154"/>
    </row>
    <row r="31" spans="1:34" ht="18" thickBot="1">
      <c r="A31" s="222" t="s">
        <v>440</v>
      </c>
      <c r="B31" s="223">
        <v>0</v>
      </c>
      <c r="C31" s="224"/>
      <c r="D31" s="223">
        <v>0</v>
      </c>
      <c r="E31" s="223">
        <v>0</v>
      </c>
      <c r="F31" s="223"/>
      <c r="G31" s="225">
        <f>G30+G29</f>
        <v>0</v>
      </c>
      <c r="H31" s="226"/>
      <c r="I31" s="226"/>
      <c r="J31" s="226">
        <f>J13+J14+J15+J16+J17+J18+J19+J20+J21+J28+J29+J30</f>
        <v>0</v>
      </c>
      <c r="K31" s="226">
        <f aca="true" t="shared" si="1" ref="K31:AA31">K13+K14+K15+K16+K17+K18+K19+K20+K21+K28+K29+K30</f>
        <v>0</v>
      </c>
      <c r="L31" s="226">
        <f t="shared" si="1"/>
        <v>200000</v>
      </c>
      <c r="M31" s="226">
        <f t="shared" si="1"/>
        <v>150000</v>
      </c>
      <c r="N31" s="226">
        <f t="shared" si="1"/>
        <v>69000</v>
      </c>
      <c r="O31" s="226">
        <f t="shared" si="1"/>
        <v>60000</v>
      </c>
      <c r="P31" s="226">
        <f t="shared" si="1"/>
        <v>50000</v>
      </c>
      <c r="Q31" s="226">
        <f t="shared" si="1"/>
        <v>300000</v>
      </c>
      <c r="R31" s="226">
        <f t="shared" si="1"/>
        <v>150000</v>
      </c>
      <c r="S31" s="226">
        <f t="shared" si="1"/>
        <v>140000</v>
      </c>
      <c r="T31" s="226">
        <f t="shared" si="1"/>
        <v>0</v>
      </c>
      <c r="U31" s="226">
        <f t="shared" si="1"/>
        <v>78960</v>
      </c>
      <c r="V31" s="226">
        <f t="shared" si="1"/>
        <v>182450</v>
      </c>
      <c r="W31" s="226">
        <f t="shared" si="1"/>
        <v>89000</v>
      </c>
      <c r="X31" s="226">
        <f t="shared" si="1"/>
        <v>100000</v>
      </c>
      <c r="Y31" s="226">
        <f t="shared" si="1"/>
        <v>100000</v>
      </c>
      <c r="Z31" s="226">
        <f t="shared" si="1"/>
        <v>650000</v>
      </c>
      <c r="AA31" s="226">
        <f t="shared" si="1"/>
        <v>265000</v>
      </c>
      <c r="AB31" s="227">
        <f>AB13+AB14+AB15+AB16+AB17+AB18+AB19+AB20+AB21+AB28+AB29+AB30</f>
        <v>2584410</v>
      </c>
      <c r="AC31" s="166"/>
      <c r="AD31" s="166"/>
      <c r="AE31" s="166"/>
      <c r="AF31" s="166"/>
      <c r="AG31" s="166"/>
      <c r="AH31" s="154"/>
    </row>
    <row r="32" spans="1:34" ht="18">
      <c r="A32" s="218" t="s">
        <v>407</v>
      </c>
      <c r="B32" s="219"/>
      <c r="C32" s="198"/>
      <c r="D32" s="219"/>
      <c r="E32" s="219"/>
      <c r="F32" s="219"/>
      <c r="G32" s="220"/>
      <c r="H32" s="221">
        <v>2010100</v>
      </c>
      <c r="I32" s="221">
        <f>H32</f>
        <v>2010100</v>
      </c>
      <c r="J32" s="221"/>
      <c r="K32" s="221"/>
      <c r="L32" s="221"/>
      <c r="M32" s="221"/>
      <c r="N32" s="221"/>
      <c r="O32" s="221"/>
      <c r="P32" s="221"/>
      <c r="Q32" s="221"/>
      <c r="R32" s="221"/>
      <c r="S32" s="221"/>
      <c r="T32" s="221"/>
      <c r="U32" s="221"/>
      <c r="V32" s="221"/>
      <c r="W32" s="221"/>
      <c r="X32" s="221"/>
      <c r="Y32" s="221"/>
      <c r="Z32" s="221"/>
      <c r="AA32" s="221"/>
      <c r="AB32" s="220">
        <f>J32+K32+L32+M32+N32+O32+P32+Q32+R32+S32+T32+U32+V32+W32+X32+Y32+Z32+AA32</f>
        <v>0</v>
      </c>
      <c r="AC32" s="166"/>
      <c r="AD32" s="166"/>
      <c r="AE32" s="166"/>
      <c r="AF32" s="166"/>
      <c r="AG32" s="166"/>
      <c r="AH32" s="154"/>
    </row>
    <row r="33" spans="1:34" ht="18">
      <c r="A33" s="165" t="s">
        <v>384</v>
      </c>
      <c r="B33" s="162"/>
      <c r="C33" s="167"/>
      <c r="D33" s="162"/>
      <c r="E33" s="162"/>
      <c r="F33" s="47"/>
      <c r="G33" s="161"/>
      <c r="H33" s="47"/>
      <c r="I33" s="47"/>
      <c r="J33" s="47"/>
      <c r="K33" s="47">
        <v>950000</v>
      </c>
      <c r="L33" s="47"/>
      <c r="M33" s="47"/>
      <c r="N33" s="47"/>
      <c r="O33" s="47"/>
      <c r="P33" s="47"/>
      <c r="Q33" s="47"/>
      <c r="R33" s="47"/>
      <c r="S33" s="47"/>
      <c r="T33" s="47">
        <v>450000</v>
      </c>
      <c r="U33" s="47"/>
      <c r="V33" s="47"/>
      <c r="W33" s="47"/>
      <c r="X33" s="47"/>
      <c r="Y33" s="47"/>
      <c r="Z33" s="47"/>
      <c r="AA33" s="47"/>
      <c r="AB33" s="161">
        <f>J33+K33+L33+M33+N33+O33+P33+Q33+R33+S33+T33+U33+V33+W33+Y33+Z33+AA33</f>
        <v>1400000</v>
      </c>
      <c r="AC33" s="166"/>
      <c r="AD33" s="166"/>
      <c r="AE33" s="166"/>
      <c r="AF33" s="166"/>
      <c r="AG33" s="166"/>
      <c r="AH33" s="154"/>
    </row>
    <row r="34" spans="1:34" ht="18" thickBot="1">
      <c r="A34" s="239" t="s">
        <v>383</v>
      </c>
      <c r="B34" s="212"/>
      <c r="C34" s="214"/>
      <c r="D34" s="212"/>
      <c r="E34" s="212"/>
      <c r="F34" s="212"/>
      <c r="G34" s="212"/>
      <c r="H34" s="240"/>
      <c r="I34" s="240"/>
      <c r="J34" s="240">
        <v>1000000</v>
      </c>
      <c r="K34" s="240"/>
      <c r="L34" s="240"/>
      <c r="M34" s="240"/>
      <c r="N34" s="240"/>
      <c r="O34" s="240"/>
      <c r="P34" s="240"/>
      <c r="Q34" s="240"/>
      <c r="R34" s="240"/>
      <c r="S34" s="240"/>
      <c r="T34" s="240"/>
      <c r="U34" s="240"/>
      <c r="V34" s="240"/>
      <c r="W34" s="240"/>
      <c r="X34" s="240"/>
      <c r="Y34" s="240"/>
      <c r="Z34" s="240"/>
      <c r="AA34" s="240"/>
      <c r="AB34" s="241">
        <f>J34+K34+L34+M34+N34+O34+P34+Q34+R34+S34+T34+U34+V34+W34+X34+Y34+Z34+AA34</f>
        <v>1000000</v>
      </c>
      <c r="AC34" s="157"/>
      <c r="AD34" s="157"/>
      <c r="AE34" s="157"/>
      <c r="AF34" s="157"/>
      <c r="AG34" s="157"/>
      <c r="AH34" s="154"/>
    </row>
    <row r="35" spans="1:34" ht="18" thickBot="1">
      <c r="A35" s="242" t="s">
        <v>5</v>
      </c>
      <c r="B35" s="223">
        <v>0</v>
      </c>
      <c r="C35" s="243"/>
      <c r="D35" s="223">
        <v>0</v>
      </c>
      <c r="E35" s="223">
        <v>0</v>
      </c>
      <c r="F35" s="225">
        <f>F28+F31+F33+F34</f>
        <v>0</v>
      </c>
      <c r="G35" s="225">
        <f>G28+G31+G33+G34</f>
        <v>0</v>
      </c>
      <c r="H35" s="225">
        <f>H32+H33+H34</f>
        <v>2010100</v>
      </c>
      <c r="I35" s="225">
        <f>I32+I33+I34</f>
        <v>2010100</v>
      </c>
      <c r="J35" s="225">
        <f>J31+J32+J33+J34</f>
        <v>1000000</v>
      </c>
      <c r="K35" s="225">
        <f aca="true" t="shared" si="2" ref="K35:AA35">K31+K32+K33+K34</f>
        <v>950000</v>
      </c>
      <c r="L35" s="225">
        <f t="shared" si="2"/>
        <v>200000</v>
      </c>
      <c r="M35" s="225">
        <f t="shared" si="2"/>
        <v>150000</v>
      </c>
      <c r="N35" s="225">
        <f t="shared" si="2"/>
        <v>69000</v>
      </c>
      <c r="O35" s="225">
        <f t="shared" si="2"/>
        <v>60000</v>
      </c>
      <c r="P35" s="225">
        <f t="shared" si="2"/>
        <v>50000</v>
      </c>
      <c r="Q35" s="225">
        <f t="shared" si="2"/>
        <v>300000</v>
      </c>
      <c r="R35" s="225">
        <f t="shared" si="2"/>
        <v>150000</v>
      </c>
      <c r="S35" s="225">
        <f t="shared" si="2"/>
        <v>140000</v>
      </c>
      <c r="T35" s="225">
        <f t="shared" si="2"/>
        <v>450000</v>
      </c>
      <c r="U35" s="225">
        <f t="shared" si="2"/>
        <v>78960</v>
      </c>
      <c r="V35" s="225">
        <f t="shared" si="2"/>
        <v>182450</v>
      </c>
      <c r="W35" s="225">
        <f t="shared" si="2"/>
        <v>89000</v>
      </c>
      <c r="X35" s="225">
        <f t="shared" si="2"/>
        <v>100000</v>
      </c>
      <c r="Y35" s="225">
        <f t="shared" si="2"/>
        <v>100000</v>
      </c>
      <c r="Z35" s="225">
        <f t="shared" si="2"/>
        <v>650000</v>
      </c>
      <c r="AA35" s="225">
        <f t="shared" si="2"/>
        <v>265000</v>
      </c>
      <c r="AB35" s="227">
        <f>AB31+AB33+AB34</f>
        <v>4984410</v>
      </c>
      <c r="AC35" s="160"/>
      <c r="AD35" s="160"/>
      <c r="AE35" s="160"/>
      <c r="AF35" s="160"/>
      <c r="AG35" s="157"/>
      <c r="AH35" s="154"/>
    </row>
    <row r="36" spans="1:34" ht="22.5">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8"/>
      <c r="AC36" s="157"/>
      <c r="AD36" s="157"/>
      <c r="AE36" s="157"/>
      <c r="AF36" s="157"/>
      <c r="AG36" s="157"/>
      <c r="AH36" s="154"/>
    </row>
    <row r="37" spans="1:34" ht="18">
      <c r="A37" s="878"/>
      <c r="B37" s="878"/>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157"/>
      <c r="AH37" s="154"/>
    </row>
    <row r="38" spans="1:34" ht="18">
      <c r="A38" s="878"/>
      <c r="B38" s="878"/>
      <c r="C38" s="878"/>
      <c r="D38" s="878"/>
      <c r="E38" s="878"/>
      <c r="F38" s="878"/>
      <c r="G38" s="878"/>
      <c r="H38" s="878"/>
      <c r="I38" s="156"/>
      <c r="J38" s="156"/>
      <c r="K38" s="156"/>
      <c r="L38" s="156"/>
      <c r="M38" s="156"/>
      <c r="N38" s="156"/>
      <c r="O38" s="156"/>
      <c r="P38" s="156"/>
      <c r="Q38" s="156"/>
      <c r="R38" s="156"/>
      <c r="S38" s="156"/>
      <c r="T38" s="156"/>
      <c r="U38" s="156"/>
      <c r="V38" s="156"/>
      <c r="W38" s="156"/>
      <c r="X38" s="156"/>
      <c r="Y38" s="156"/>
      <c r="Z38" s="156"/>
      <c r="AA38" s="156"/>
      <c r="AB38" s="155"/>
      <c r="AC38" s="154"/>
      <c r="AD38" s="154"/>
      <c r="AE38" s="154"/>
      <c r="AF38" s="154"/>
      <c r="AG38" s="154"/>
      <c r="AH38" s="154"/>
    </row>
    <row r="39" spans="1:34" ht="12.7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4"/>
      <c r="AD39" s="154"/>
      <c r="AE39" s="154"/>
      <c r="AF39" s="154"/>
      <c r="AG39" s="154"/>
      <c r="AH39" s="154"/>
    </row>
    <row r="40" spans="1:34" ht="12.75">
      <c r="A40" s="883"/>
      <c r="B40" s="883"/>
      <c r="C40" s="883"/>
      <c r="D40" s="883"/>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154"/>
      <c r="AF40" s="154"/>
      <c r="AG40" s="154"/>
      <c r="AH40" s="154"/>
    </row>
    <row r="41" spans="1:34" ht="12.75">
      <c r="A41" s="883"/>
      <c r="B41" s="883"/>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154"/>
      <c r="AF41" s="154"/>
      <c r="AG41" s="154"/>
      <c r="AH41" s="154"/>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48"/>
  <sheetViews>
    <sheetView view="pageBreakPreview" zoomScale="75" zoomScaleSheetLayoutView="75" zoomScalePageLayoutView="0" workbookViewId="0" topLeftCell="A1">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4" customWidth="1"/>
    <col min="22" max="22" width="17.83203125" style="124" customWidth="1"/>
    <col min="23" max="26" width="9.33203125" style="124" customWidth="1"/>
  </cols>
  <sheetData>
    <row r="1" spans="3:20" ht="75" customHeight="1">
      <c r="C1" s="249"/>
      <c r="D1" s="875" t="s">
        <v>1010</v>
      </c>
      <c r="E1" s="875"/>
      <c r="F1" s="875"/>
      <c r="G1" s="775"/>
      <c r="H1" s="776"/>
      <c r="I1" s="291"/>
      <c r="J1" s="291"/>
      <c r="K1" s="291"/>
      <c r="L1" s="291"/>
      <c r="M1" s="291"/>
      <c r="N1" s="291"/>
      <c r="O1" s="291"/>
      <c r="P1" s="291"/>
      <c r="Q1" s="291"/>
      <c r="R1" s="291"/>
      <c r="S1" s="291"/>
      <c r="T1" s="291"/>
    </row>
    <row r="2" spans="1:24" ht="18.75" customHeight="1">
      <c r="A2" s="159"/>
      <c r="B2" s="159"/>
      <c r="C2" s="126"/>
      <c r="D2" s="875"/>
      <c r="E2" s="875"/>
      <c r="F2" s="875"/>
      <c r="G2" s="776"/>
      <c r="H2" s="776"/>
      <c r="I2" s="866"/>
      <c r="J2" s="866"/>
      <c r="K2" s="866"/>
      <c r="L2" s="866"/>
      <c r="M2" s="866"/>
      <c r="N2" s="866"/>
      <c r="O2" s="866"/>
      <c r="P2" s="866"/>
      <c r="Q2" s="866"/>
      <c r="R2" s="866"/>
      <c r="S2" s="866"/>
      <c r="T2" s="154"/>
      <c r="U2" s="154"/>
      <c r="V2" s="154"/>
      <c r="W2" s="154"/>
      <c r="X2" s="154"/>
    </row>
    <row r="3" spans="1:24" ht="45.75" customHeight="1">
      <c r="A3" s="914" t="s">
        <v>988</v>
      </c>
      <c r="B3" s="914"/>
      <c r="C3" s="796"/>
      <c r="D3" s="796"/>
      <c r="E3" s="340"/>
      <c r="F3" s="340"/>
      <c r="G3" s="340"/>
      <c r="H3" s="340"/>
      <c r="I3" s="340"/>
      <c r="J3" s="340"/>
      <c r="K3" s="340"/>
      <c r="L3" s="340"/>
      <c r="M3" s="340"/>
      <c r="N3" s="340"/>
      <c r="O3" s="340"/>
      <c r="P3" s="340"/>
      <c r="Q3" s="340"/>
      <c r="R3" s="340"/>
      <c r="S3" s="340"/>
      <c r="T3" s="340"/>
      <c r="U3" s="340"/>
      <c r="V3" s="340"/>
      <c r="W3" s="202"/>
      <c r="X3" s="202"/>
    </row>
    <row r="4" spans="1:24" ht="42.75" customHeight="1">
      <c r="A4" s="287">
        <v>13557000000</v>
      </c>
      <c r="B4" s="772"/>
      <c r="C4" s="282"/>
      <c r="D4" s="282"/>
      <c r="E4" s="282"/>
      <c r="F4" s="282"/>
      <c r="G4" s="282"/>
      <c r="H4" s="282"/>
      <c r="I4" s="282"/>
      <c r="J4" s="282"/>
      <c r="K4" s="282"/>
      <c r="L4" s="282"/>
      <c r="M4" s="282"/>
      <c r="N4" s="282"/>
      <c r="O4" s="282"/>
      <c r="P4" s="282"/>
      <c r="Q4" s="282"/>
      <c r="R4" s="282"/>
      <c r="S4" s="282"/>
      <c r="T4" s="282"/>
      <c r="U4" s="282"/>
      <c r="V4" s="282"/>
      <c r="W4" s="202"/>
      <c r="X4" s="202"/>
    </row>
    <row r="5" spans="1:24" ht="18" customHeight="1">
      <c r="A5" s="288" t="s">
        <v>497</v>
      </c>
      <c r="B5" s="288"/>
      <c r="C5" s="280"/>
      <c r="D5" s="280"/>
      <c r="E5" s="280"/>
      <c r="F5" s="280"/>
      <c r="G5" s="280"/>
      <c r="H5" s="280"/>
      <c r="I5" s="280"/>
      <c r="J5" s="280"/>
      <c r="K5" s="280"/>
      <c r="L5" s="280"/>
      <c r="M5" s="280"/>
      <c r="N5" s="280"/>
      <c r="O5" s="280"/>
      <c r="P5" s="280"/>
      <c r="Q5" s="280"/>
      <c r="R5" s="280"/>
      <c r="S5" s="280"/>
      <c r="T5" s="280"/>
      <c r="U5" s="280"/>
      <c r="V5" s="280"/>
      <c r="W5" s="201"/>
      <c r="X5" s="201"/>
    </row>
    <row r="6" spans="1:24" ht="17.25">
      <c r="A6" s="310"/>
      <c r="B6" s="310"/>
      <c r="C6" s="918" t="s">
        <v>643</v>
      </c>
      <c r="D6" s="844"/>
      <c r="E6" s="310"/>
      <c r="F6" s="310"/>
      <c r="G6" s="310"/>
      <c r="H6" s="310"/>
      <c r="I6" s="310"/>
      <c r="J6" s="310"/>
      <c r="K6" s="310"/>
      <c r="L6" s="310"/>
      <c r="M6" s="310"/>
      <c r="N6" s="310"/>
      <c r="O6" s="310"/>
      <c r="P6" s="310"/>
      <c r="Q6" s="310"/>
      <c r="R6" s="310"/>
      <c r="S6" s="157"/>
      <c r="T6" s="157"/>
      <c r="U6" s="157"/>
      <c r="V6" s="157"/>
      <c r="W6" s="157"/>
      <c r="X6" s="154"/>
    </row>
    <row r="7" spans="1:24" ht="18">
      <c r="A7" s="311"/>
      <c r="B7" s="311"/>
      <c r="C7" s="312"/>
      <c r="D7" s="312" t="s">
        <v>644</v>
      </c>
      <c r="E7" s="312"/>
      <c r="F7" s="312"/>
      <c r="G7" s="304"/>
      <c r="H7" s="292"/>
      <c r="I7" s="292"/>
      <c r="J7" s="292"/>
      <c r="K7" s="292"/>
      <c r="L7" s="292"/>
      <c r="M7" s="292"/>
      <c r="N7" s="292"/>
      <c r="O7" s="292"/>
      <c r="P7" s="292"/>
      <c r="Q7" s="292"/>
      <c r="R7" s="292"/>
      <c r="S7" s="195"/>
      <c r="T7" s="195"/>
      <c r="U7" s="195"/>
      <c r="V7" s="195"/>
      <c r="W7" s="157"/>
      <c r="X7" s="154"/>
    </row>
    <row r="8" spans="1:24" ht="54.75" customHeight="1">
      <c r="A8" s="341" t="s">
        <v>532</v>
      </c>
      <c r="B8" s="897" t="s">
        <v>533</v>
      </c>
      <c r="C8" s="898"/>
      <c r="D8" s="343" t="s">
        <v>359</v>
      </c>
      <c r="E8" s="312"/>
      <c r="F8" s="312"/>
      <c r="G8" s="313"/>
      <c r="H8" s="309"/>
      <c r="I8" s="309"/>
      <c r="J8" s="309"/>
      <c r="K8" s="314"/>
      <c r="L8" s="314"/>
      <c r="M8" s="314"/>
      <c r="N8" s="314"/>
      <c r="O8" s="314"/>
      <c r="P8" s="314"/>
      <c r="Q8" s="314"/>
      <c r="R8" s="314"/>
      <c r="S8" s="195"/>
      <c r="T8" s="195"/>
      <c r="U8" s="195"/>
      <c r="V8" s="195"/>
      <c r="W8" s="157"/>
      <c r="X8" s="154"/>
    </row>
    <row r="9" spans="1:157" ht="18" customHeight="1">
      <c r="A9" s="333">
        <v>1</v>
      </c>
      <c r="B9" s="896">
        <v>2</v>
      </c>
      <c r="C9" s="892"/>
      <c r="D9" s="334">
        <v>3</v>
      </c>
      <c r="E9" s="315"/>
      <c r="F9" s="315"/>
      <c r="G9" s="316"/>
      <c r="H9" s="316"/>
      <c r="I9" s="317"/>
      <c r="J9" s="318"/>
      <c r="K9" s="319"/>
      <c r="L9" s="314"/>
      <c r="M9" s="320"/>
      <c r="N9" s="321"/>
      <c r="O9" s="321"/>
      <c r="P9" s="321"/>
      <c r="Q9" s="321"/>
      <c r="R9" s="309"/>
      <c r="S9" s="175"/>
      <c r="T9" s="175"/>
      <c r="U9" s="175"/>
      <c r="V9" s="876"/>
      <c r="W9" s="157"/>
      <c r="X9" s="15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row>
    <row r="10" spans="1:157" ht="18.75" customHeight="1">
      <c r="A10" s="915" t="s">
        <v>642</v>
      </c>
      <c r="B10" s="916"/>
      <c r="C10" s="916"/>
      <c r="D10" s="917"/>
      <c r="E10" s="315"/>
      <c r="F10" s="315"/>
      <c r="G10" s="322"/>
      <c r="H10" s="322"/>
      <c r="I10" s="323"/>
      <c r="J10" s="324"/>
      <c r="K10" s="325"/>
      <c r="L10" s="326"/>
      <c r="M10" s="327"/>
      <c r="N10" s="323"/>
      <c r="O10" s="323"/>
      <c r="P10" s="323"/>
      <c r="Q10" s="328"/>
      <c r="R10" s="309"/>
      <c r="S10" s="175"/>
      <c r="T10" s="175"/>
      <c r="U10" s="175"/>
      <c r="V10" s="876"/>
      <c r="W10" s="157"/>
      <c r="X10" s="15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row>
    <row r="11" spans="1:157" s="138" customFormat="1" ht="54.75" customHeight="1">
      <c r="A11" s="479">
        <v>41051000</v>
      </c>
      <c r="B11" s="910" t="s">
        <v>991</v>
      </c>
      <c r="C11" s="894"/>
      <c r="D11" s="480">
        <v>975500</v>
      </c>
      <c r="E11" s="166"/>
      <c r="F11" s="166"/>
      <c r="G11" s="329"/>
      <c r="H11" s="329"/>
      <c r="I11" s="329"/>
      <c r="J11" s="329"/>
      <c r="K11" s="329"/>
      <c r="L11" s="329"/>
      <c r="M11" s="329"/>
      <c r="N11" s="329"/>
      <c r="O11" s="329"/>
      <c r="P11" s="329"/>
      <c r="Q11" s="329"/>
      <c r="R11" s="166"/>
      <c r="S11" s="175"/>
      <c r="T11" s="175"/>
      <c r="U11" s="175"/>
      <c r="V11" s="175"/>
      <c r="W11" s="157"/>
      <c r="X11" s="15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row>
    <row r="12" spans="1:24" ht="19.5" customHeight="1">
      <c r="A12" s="338"/>
      <c r="B12" s="908" t="s">
        <v>384</v>
      </c>
      <c r="C12" s="892"/>
      <c r="D12" s="332"/>
      <c r="E12" s="166"/>
      <c r="F12" s="166"/>
      <c r="G12" s="166"/>
      <c r="H12" s="330"/>
      <c r="I12" s="166"/>
      <c r="J12" s="166"/>
      <c r="K12" s="166"/>
      <c r="L12" s="166"/>
      <c r="M12" s="166"/>
      <c r="N12" s="166"/>
      <c r="O12" s="166"/>
      <c r="P12" s="166"/>
      <c r="Q12" s="166"/>
      <c r="R12" s="305"/>
      <c r="S12" s="175"/>
      <c r="T12" s="175"/>
      <c r="U12" s="175"/>
      <c r="V12" s="175"/>
      <c r="W12" s="157"/>
      <c r="X12" s="154"/>
    </row>
    <row r="13" spans="1:24" ht="19.5" customHeight="1">
      <c r="A13" s="481">
        <v>41053900</v>
      </c>
      <c r="B13" s="909" t="s">
        <v>289</v>
      </c>
      <c r="C13" s="894"/>
      <c r="D13" s="480">
        <v>2000000</v>
      </c>
      <c r="E13" s="166"/>
      <c r="F13" s="166"/>
      <c r="G13" s="166"/>
      <c r="H13" s="330"/>
      <c r="I13" s="166"/>
      <c r="J13" s="166"/>
      <c r="K13" s="166"/>
      <c r="L13" s="166"/>
      <c r="M13" s="166"/>
      <c r="N13" s="166"/>
      <c r="O13" s="166"/>
      <c r="P13" s="166"/>
      <c r="Q13" s="166"/>
      <c r="R13" s="305"/>
      <c r="S13" s="175"/>
      <c r="T13" s="175"/>
      <c r="U13" s="175"/>
      <c r="V13" s="175"/>
      <c r="W13" s="157"/>
      <c r="X13" s="154"/>
    </row>
    <row r="14" spans="1:24" ht="19.5" customHeight="1">
      <c r="A14" s="338"/>
      <c r="B14" s="908" t="s">
        <v>407</v>
      </c>
      <c r="C14" s="892"/>
      <c r="D14" s="332"/>
      <c r="E14" s="166"/>
      <c r="F14" s="166"/>
      <c r="G14" s="166"/>
      <c r="H14" s="330"/>
      <c r="I14" s="166"/>
      <c r="J14" s="166"/>
      <c r="K14" s="166"/>
      <c r="L14" s="166"/>
      <c r="M14" s="166"/>
      <c r="N14" s="166"/>
      <c r="O14" s="166"/>
      <c r="P14" s="166"/>
      <c r="Q14" s="166"/>
      <c r="R14" s="305"/>
      <c r="S14" s="175"/>
      <c r="T14" s="175"/>
      <c r="U14" s="175"/>
      <c r="V14" s="175"/>
      <c r="W14" s="157"/>
      <c r="X14" s="154"/>
    </row>
    <row r="15" spans="1:24" ht="72" customHeight="1">
      <c r="A15" s="481">
        <v>41055000</v>
      </c>
      <c r="B15" s="911" t="s">
        <v>985</v>
      </c>
      <c r="C15" s="894"/>
      <c r="D15" s="480">
        <v>628000</v>
      </c>
      <c r="E15" s="166"/>
      <c r="F15" s="166"/>
      <c r="G15" s="166"/>
      <c r="H15" s="330"/>
      <c r="I15" s="166"/>
      <c r="J15" s="166"/>
      <c r="K15" s="166"/>
      <c r="L15" s="166"/>
      <c r="M15" s="166"/>
      <c r="N15" s="166"/>
      <c r="O15" s="166"/>
      <c r="P15" s="166"/>
      <c r="Q15" s="166"/>
      <c r="R15" s="305"/>
      <c r="S15" s="175"/>
      <c r="T15" s="175"/>
      <c r="U15" s="175"/>
      <c r="V15" s="175"/>
      <c r="W15" s="157"/>
      <c r="X15" s="154"/>
    </row>
    <row r="16" spans="1:24" ht="19.5" customHeight="1">
      <c r="A16" s="339"/>
      <c r="B16" s="908" t="s">
        <v>384</v>
      </c>
      <c r="C16" s="892"/>
      <c r="D16" s="331"/>
      <c r="E16" s="166"/>
      <c r="F16" s="166"/>
      <c r="G16" s="166"/>
      <c r="H16" s="330"/>
      <c r="I16" s="166"/>
      <c r="J16" s="166"/>
      <c r="K16" s="166"/>
      <c r="L16" s="166"/>
      <c r="M16" s="166"/>
      <c r="N16" s="166"/>
      <c r="O16" s="166"/>
      <c r="P16" s="166"/>
      <c r="Q16" s="166"/>
      <c r="R16" s="305"/>
      <c r="S16" s="175"/>
      <c r="T16" s="175"/>
      <c r="U16" s="175"/>
      <c r="V16" s="175"/>
      <c r="W16" s="157"/>
      <c r="X16" s="154"/>
    </row>
    <row r="17" spans="1:24" ht="18.75" customHeight="1">
      <c r="A17" s="592"/>
      <c r="B17" s="912"/>
      <c r="C17" s="913"/>
      <c r="D17" s="584"/>
      <c r="E17" s="166"/>
      <c r="F17" s="166"/>
      <c r="G17" s="166"/>
      <c r="H17" s="330"/>
      <c r="I17" s="166"/>
      <c r="J17" s="166"/>
      <c r="K17" s="166"/>
      <c r="L17" s="166"/>
      <c r="M17" s="166"/>
      <c r="N17" s="166"/>
      <c r="O17" s="166"/>
      <c r="P17" s="166"/>
      <c r="Q17" s="166"/>
      <c r="R17" s="305"/>
      <c r="S17" s="175"/>
      <c r="T17" s="175"/>
      <c r="U17" s="175"/>
      <c r="V17" s="175"/>
      <c r="W17" s="157"/>
      <c r="X17" s="154"/>
    </row>
    <row r="18" spans="1:24" ht="19.5" customHeight="1">
      <c r="A18" s="336"/>
      <c r="B18" s="900"/>
      <c r="C18" s="892"/>
      <c r="D18" s="335"/>
      <c r="E18" s="166"/>
      <c r="F18" s="166"/>
      <c r="G18" s="166"/>
      <c r="H18" s="330"/>
      <c r="I18" s="166"/>
      <c r="J18" s="166"/>
      <c r="K18" s="166"/>
      <c r="L18" s="166"/>
      <c r="M18" s="166"/>
      <c r="N18" s="166"/>
      <c r="O18" s="166"/>
      <c r="P18" s="166"/>
      <c r="Q18" s="166"/>
      <c r="R18" s="305"/>
      <c r="S18" s="175"/>
      <c r="T18" s="175"/>
      <c r="U18" s="175"/>
      <c r="V18" s="175"/>
      <c r="W18" s="157"/>
      <c r="X18" s="154"/>
    </row>
    <row r="19" spans="1:24" ht="19.5" customHeight="1">
      <c r="A19" s="905" t="s">
        <v>645</v>
      </c>
      <c r="B19" s="906"/>
      <c r="C19" s="907"/>
      <c r="D19" s="894"/>
      <c r="E19" s="166"/>
      <c r="F19" s="166"/>
      <c r="G19" s="166"/>
      <c r="H19" s="330"/>
      <c r="I19" s="166"/>
      <c r="J19" s="166"/>
      <c r="K19" s="166"/>
      <c r="L19" s="166"/>
      <c r="M19" s="166"/>
      <c r="N19" s="166"/>
      <c r="O19" s="166"/>
      <c r="P19" s="166"/>
      <c r="Q19" s="166"/>
      <c r="R19" s="305"/>
      <c r="S19" s="175"/>
      <c r="T19" s="175"/>
      <c r="U19" s="175"/>
      <c r="V19" s="175"/>
      <c r="W19" s="157"/>
      <c r="X19" s="154"/>
    </row>
    <row r="20" spans="1:24" ht="19.5" customHeight="1">
      <c r="A20" s="337"/>
      <c r="B20" s="899"/>
      <c r="C20" s="892"/>
      <c r="D20" s="335"/>
      <c r="E20" s="166"/>
      <c r="F20" s="166"/>
      <c r="G20" s="166"/>
      <c r="H20" s="330"/>
      <c r="I20" s="303"/>
      <c r="J20" s="303"/>
      <c r="K20" s="166"/>
      <c r="L20" s="166"/>
      <c r="M20" s="166"/>
      <c r="N20" s="166"/>
      <c r="O20" s="166"/>
      <c r="P20" s="166"/>
      <c r="Q20" s="166"/>
      <c r="R20" s="305"/>
      <c r="S20" s="175"/>
      <c r="T20" s="175"/>
      <c r="U20" s="175"/>
      <c r="V20" s="175"/>
      <c r="W20" s="157"/>
      <c r="X20" s="154"/>
    </row>
    <row r="21" spans="1:24" ht="19.5" customHeight="1">
      <c r="A21" s="336"/>
      <c r="B21" s="900"/>
      <c r="C21" s="892"/>
      <c r="D21" s="335"/>
      <c r="E21" s="166"/>
      <c r="F21" s="166"/>
      <c r="G21" s="166"/>
      <c r="H21" s="330"/>
      <c r="I21" s="166"/>
      <c r="J21" s="166"/>
      <c r="K21" s="166"/>
      <c r="L21" s="166"/>
      <c r="M21" s="166"/>
      <c r="N21" s="166"/>
      <c r="O21" s="166"/>
      <c r="P21" s="166"/>
      <c r="Q21" s="166"/>
      <c r="R21" s="305"/>
      <c r="S21" s="175"/>
      <c r="T21" s="175"/>
      <c r="U21" s="175"/>
      <c r="V21" s="175"/>
      <c r="W21" s="157"/>
      <c r="X21" s="154"/>
    </row>
    <row r="22" spans="1:157" s="124" customFormat="1" ht="19.5" customHeight="1">
      <c r="A22" s="483" t="s">
        <v>646</v>
      </c>
      <c r="B22" s="901" t="s">
        <v>647</v>
      </c>
      <c r="C22" s="894"/>
      <c r="D22" s="480">
        <f>D11+D15+D17+D13</f>
        <v>3603500</v>
      </c>
      <c r="E22" s="166"/>
      <c r="F22" s="166"/>
      <c r="G22" s="166"/>
      <c r="H22" s="330"/>
      <c r="I22" s="166"/>
      <c r="J22" s="166"/>
      <c r="K22" s="166"/>
      <c r="L22" s="166"/>
      <c r="M22" s="166"/>
      <c r="N22" s="166"/>
      <c r="O22" s="166"/>
      <c r="P22" s="166"/>
      <c r="Q22" s="166"/>
      <c r="R22" s="305"/>
      <c r="S22" s="175"/>
      <c r="T22" s="175"/>
      <c r="U22" s="175"/>
      <c r="V22" s="175"/>
      <c r="W22" s="157"/>
      <c r="X22" s="154"/>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24" customFormat="1" ht="19.5" customHeight="1">
      <c r="A23" s="482" t="s">
        <v>646</v>
      </c>
      <c r="B23" s="899" t="s">
        <v>648</v>
      </c>
      <c r="C23" s="892"/>
      <c r="D23" s="480">
        <f>D11+D15+D17+D13</f>
        <v>3603500</v>
      </c>
      <c r="E23" s="166"/>
      <c r="F23" s="166"/>
      <c r="G23" s="166"/>
      <c r="H23" s="330"/>
      <c r="I23" s="166"/>
      <c r="J23" s="166"/>
      <c r="K23" s="166"/>
      <c r="L23" s="166"/>
      <c r="M23" s="166"/>
      <c r="N23" s="166"/>
      <c r="O23" s="166"/>
      <c r="P23" s="166"/>
      <c r="Q23" s="166"/>
      <c r="R23" s="305"/>
      <c r="S23" s="175"/>
      <c r="T23" s="175"/>
      <c r="U23" s="175"/>
      <c r="V23" s="175"/>
      <c r="W23" s="157"/>
      <c r="X23" s="154"/>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24" customFormat="1" ht="18">
      <c r="A24" s="482" t="s">
        <v>646</v>
      </c>
      <c r="B24" s="899" t="s">
        <v>649</v>
      </c>
      <c r="C24" s="892"/>
      <c r="D24" s="332"/>
      <c r="E24" s="304"/>
      <c r="F24" s="304"/>
      <c r="G24" s="304"/>
      <c r="H24" s="305"/>
      <c r="I24" s="305"/>
      <c r="J24" s="305"/>
      <c r="K24" s="305"/>
      <c r="L24" s="305"/>
      <c r="M24" s="305"/>
      <c r="N24" s="305"/>
      <c r="O24" s="305"/>
      <c r="P24" s="305"/>
      <c r="Q24" s="305"/>
      <c r="R24" s="305"/>
      <c r="S24" s="166"/>
      <c r="T24" s="166"/>
      <c r="U24" s="166"/>
      <c r="V24" s="166"/>
      <c r="W24" s="166"/>
      <c r="X24" s="15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24" customFormat="1" ht="18">
      <c r="A25" s="338"/>
      <c r="B25" s="891"/>
      <c r="C25" s="892"/>
      <c r="D25" s="332"/>
      <c r="E25" s="304"/>
      <c r="F25" s="304"/>
      <c r="G25" s="304"/>
      <c r="H25" s="305"/>
      <c r="I25" s="166"/>
      <c r="J25" s="166"/>
      <c r="K25" s="166"/>
      <c r="L25" s="166"/>
      <c r="M25" s="166"/>
      <c r="N25" s="166"/>
      <c r="O25" s="166"/>
      <c r="P25" s="166"/>
      <c r="Q25" s="166"/>
      <c r="R25" s="305"/>
      <c r="S25" s="166"/>
      <c r="T25" s="166"/>
      <c r="U25" s="166"/>
      <c r="V25" s="166"/>
      <c r="W25" s="166"/>
      <c r="X25" s="154"/>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4" customFormat="1" ht="18">
      <c r="A26" s="338"/>
      <c r="B26" s="891"/>
      <c r="C26" s="892"/>
      <c r="D26" s="332"/>
      <c r="E26" s="304"/>
      <c r="F26" s="304"/>
      <c r="G26" s="306"/>
      <c r="H26" s="305"/>
      <c r="I26" s="306"/>
      <c r="J26" s="306"/>
      <c r="K26" s="306"/>
      <c r="L26" s="307"/>
      <c r="M26" s="306"/>
      <c r="N26" s="306"/>
      <c r="O26" s="307"/>
      <c r="P26" s="306"/>
      <c r="Q26" s="306"/>
      <c r="R26" s="305"/>
      <c r="S26" s="166"/>
      <c r="T26" s="166"/>
      <c r="U26" s="166"/>
      <c r="V26" s="166"/>
      <c r="W26" s="166"/>
      <c r="X26" s="154"/>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4" customFormat="1" ht="18">
      <c r="A27" s="478"/>
      <c r="B27" s="893"/>
      <c r="C27" s="894"/>
      <c r="D27" s="335"/>
      <c r="E27" s="166"/>
      <c r="F27" s="166"/>
      <c r="G27" s="166"/>
      <c r="H27" s="166"/>
      <c r="I27" s="308"/>
      <c r="J27" s="308"/>
      <c r="K27" s="308"/>
      <c r="L27" s="308"/>
      <c r="M27" s="308"/>
      <c r="N27" s="308"/>
      <c r="O27" s="308"/>
      <c r="P27" s="308"/>
      <c r="Q27" s="308"/>
      <c r="R27" s="305"/>
      <c r="S27" s="157"/>
      <c r="T27" s="157"/>
      <c r="U27" s="157"/>
      <c r="V27" s="157"/>
      <c r="W27" s="157"/>
      <c r="X27" s="154"/>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4" customFormat="1" ht="18">
      <c r="A28" s="339"/>
      <c r="B28" s="895"/>
      <c r="C28" s="892"/>
      <c r="D28" s="331"/>
      <c r="E28" s="304"/>
      <c r="F28" s="304"/>
      <c r="G28" s="305"/>
      <c r="H28" s="305"/>
      <c r="I28" s="305"/>
      <c r="J28" s="305"/>
      <c r="K28" s="305"/>
      <c r="L28" s="305"/>
      <c r="M28" s="305"/>
      <c r="N28" s="305"/>
      <c r="O28" s="305"/>
      <c r="P28" s="305"/>
      <c r="Q28" s="305"/>
      <c r="R28" s="305"/>
      <c r="S28" s="160"/>
      <c r="T28" s="160"/>
      <c r="U28" s="160"/>
      <c r="V28" s="160"/>
      <c r="W28" s="157"/>
      <c r="X28" s="154"/>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4" customFormat="1" ht="17.25" customHeight="1">
      <c r="A29" s="768"/>
      <c r="B29" s="768"/>
      <c r="C29" s="280"/>
      <c r="D29" s="280"/>
      <c r="E29" s="292"/>
      <c r="F29" s="585"/>
      <c r="G29" s="768"/>
      <c r="H29" s="768"/>
      <c r="I29" s="768"/>
      <c r="J29" s="768"/>
      <c r="K29" s="768"/>
      <c r="L29" s="768"/>
      <c r="M29" s="768"/>
      <c r="N29" s="768"/>
      <c r="O29" s="768"/>
      <c r="P29" s="768"/>
      <c r="Q29" s="768"/>
      <c r="R29" s="769"/>
      <c r="S29" s="310"/>
      <c r="T29" s="310"/>
      <c r="U29" s="310"/>
      <c r="V29" s="310"/>
      <c r="W29" s="157"/>
      <c r="X29" s="154"/>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4" customFormat="1" ht="18">
      <c r="A30" s="156"/>
      <c r="B30" s="156"/>
      <c r="C30" s="902" t="s">
        <v>1032</v>
      </c>
      <c r="D30" s="903"/>
      <c r="E30" s="156"/>
      <c r="F30" s="156"/>
      <c r="G30" s="156"/>
      <c r="H30" s="156"/>
      <c r="I30" s="156"/>
      <c r="J30" s="156"/>
      <c r="K30" s="156"/>
      <c r="L30" s="156"/>
      <c r="M30" s="156"/>
      <c r="N30" s="156"/>
      <c r="O30" s="156"/>
      <c r="P30" s="156"/>
      <c r="Q30" s="156"/>
      <c r="R30" s="156"/>
      <c r="S30" s="156"/>
      <c r="T30" s="156"/>
      <c r="U30" s="156"/>
      <c r="V30" s="156"/>
      <c r="W30" s="157"/>
      <c r="X30" s="154"/>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4" customFormat="1" ht="18">
      <c r="A31" s="767"/>
      <c r="B31" s="767"/>
      <c r="C31" s="767"/>
      <c r="D31" s="767" t="s">
        <v>6</v>
      </c>
      <c r="E31" s="767"/>
      <c r="F31" s="767"/>
      <c r="G31" s="767"/>
      <c r="H31" s="767"/>
      <c r="I31" s="767"/>
      <c r="J31" s="156"/>
      <c r="K31" s="156"/>
      <c r="L31" s="156"/>
      <c r="M31" s="156"/>
      <c r="N31" s="156"/>
      <c r="O31" s="156"/>
      <c r="P31" s="156"/>
      <c r="Q31" s="156"/>
      <c r="R31" s="770"/>
      <c r="S31" s="771"/>
      <c r="T31" s="771"/>
      <c r="U31" s="771"/>
      <c r="V31" s="771"/>
      <c r="W31" s="154"/>
      <c r="X31" s="154"/>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4" customFormat="1" ht="108">
      <c r="A32" s="341" t="s">
        <v>1036</v>
      </c>
      <c r="B32" s="341" t="s">
        <v>1033</v>
      </c>
      <c r="C32" s="342" t="s">
        <v>1034</v>
      </c>
      <c r="D32" s="343" t="s">
        <v>359</v>
      </c>
      <c r="E32" s="770"/>
      <c r="F32" s="770"/>
      <c r="G32" s="770"/>
      <c r="H32" s="770"/>
      <c r="I32" s="770"/>
      <c r="J32" s="770"/>
      <c r="K32" s="770"/>
      <c r="L32" s="770"/>
      <c r="M32" s="770"/>
      <c r="N32" s="770"/>
      <c r="O32" s="770"/>
      <c r="P32" s="770"/>
      <c r="Q32" s="770"/>
      <c r="R32" s="770"/>
      <c r="S32" s="771"/>
      <c r="T32" s="771"/>
      <c r="U32" s="771"/>
      <c r="V32" s="771"/>
      <c r="W32" s="154"/>
      <c r="X32" s="154"/>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4" customFormat="1" ht="12.75" customHeight="1" hidden="1">
      <c r="A33" s="762"/>
      <c r="B33" s="762"/>
      <c r="C33" s="762"/>
      <c r="D33" s="762"/>
      <c r="E33" s="762"/>
      <c r="F33" s="762"/>
      <c r="G33" s="762"/>
      <c r="H33" s="762"/>
      <c r="I33" s="762"/>
      <c r="J33" s="762"/>
      <c r="K33" s="762"/>
      <c r="L33" s="762"/>
      <c r="M33" s="762"/>
      <c r="N33" s="762"/>
      <c r="O33" s="762"/>
      <c r="P33" s="762"/>
      <c r="Q33" s="762"/>
      <c r="R33" s="762"/>
      <c r="S33" s="762"/>
      <c r="T33" s="762"/>
      <c r="U33" s="771"/>
      <c r="V33" s="771"/>
      <c r="W33" s="154"/>
      <c r="X33" s="154"/>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4" customFormat="1" ht="12.75" customHeight="1" hidden="1">
      <c r="A34" s="762"/>
      <c r="B34" s="762"/>
      <c r="C34" s="762"/>
      <c r="D34" s="762"/>
      <c r="E34" s="762"/>
      <c r="F34" s="762"/>
      <c r="G34" s="762"/>
      <c r="H34" s="762"/>
      <c r="I34" s="762"/>
      <c r="J34" s="762"/>
      <c r="K34" s="762"/>
      <c r="L34" s="762"/>
      <c r="M34" s="762"/>
      <c r="N34" s="762"/>
      <c r="O34" s="762"/>
      <c r="P34" s="762"/>
      <c r="Q34" s="762"/>
      <c r="R34" s="762"/>
      <c r="S34" s="762"/>
      <c r="T34" s="762"/>
      <c r="U34" s="771"/>
      <c r="V34" s="771"/>
      <c r="W34" s="154"/>
      <c r="X34" s="15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22" ht="12.75">
      <c r="A35" s="506">
        <v>1</v>
      </c>
      <c r="B35" s="506">
        <v>2</v>
      </c>
      <c r="C35" s="506">
        <v>3</v>
      </c>
      <c r="D35" s="506">
        <v>4</v>
      </c>
      <c r="E35" s="585"/>
      <c r="F35" s="585"/>
      <c r="G35" s="585"/>
      <c r="H35" s="585"/>
      <c r="I35" s="585"/>
      <c r="J35" s="585"/>
      <c r="K35" s="585"/>
      <c r="L35" s="585"/>
      <c r="M35" s="585"/>
      <c r="N35" s="585"/>
      <c r="O35" s="585"/>
      <c r="P35" s="585"/>
      <c r="Q35" s="585"/>
      <c r="R35" s="585"/>
      <c r="S35" s="292"/>
      <c r="T35" s="292"/>
      <c r="U35" s="292"/>
      <c r="V35" s="292"/>
    </row>
    <row r="36" spans="1:4" ht="18">
      <c r="A36" s="904" t="s">
        <v>1035</v>
      </c>
      <c r="B36" s="904"/>
      <c r="C36" s="904"/>
      <c r="D36" s="904"/>
    </row>
    <row r="37" spans="1:4" ht="57" customHeight="1">
      <c r="A37" s="483">
        <v>3719800</v>
      </c>
      <c r="B37" s="482">
        <v>9800</v>
      </c>
      <c r="C37" s="773" t="s">
        <v>970</v>
      </c>
      <c r="D37" s="774">
        <v>1100000</v>
      </c>
    </row>
    <row r="38" spans="1:4" ht="18">
      <c r="A38" s="138"/>
      <c r="B38" s="138"/>
      <c r="C38" s="482" t="s">
        <v>383</v>
      </c>
      <c r="D38" s="138"/>
    </row>
    <row r="39" spans="1:4" ht="12.75">
      <c r="A39" s="138"/>
      <c r="B39" s="138"/>
      <c r="C39" s="138"/>
      <c r="D39" s="138"/>
    </row>
    <row r="40" spans="1:4" ht="18">
      <c r="A40" s="905" t="s">
        <v>1037</v>
      </c>
      <c r="B40" s="906"/>
      <c r="C40" s="907"/>
      <c r="D40" s="894"/>
    </row>
    <row r="41" spans="1:4" ht="58.5" customHeight="1">
      <c r="A41" s="483">
        <v>3719800</v>
      </c>
      <c r="B41" s="482">
        <v>9800</v>
      </c>
      <c r="C41" s="773" t="s">
        <v>970</v>
      </c>
      <c r="D41" s="774">
        <v>300000</v>
      </c>
    </row>
    <row r="42" spans="1:4" ht="18">
      <c r="A42" s="138"/>
      <c r="B42" s="138"/>
      <c r="C42" s="482" t="s">
        <v>383</v>
      </c>
      <c r="D42" s="138"/>
    </row>
    <row r="43" spans="1:4" ht="17.25">
      <c r="A43" s="483" t="s">
        <v>646</v>
      </c>
      <c r="B43" s="483"/>
      <c r="C43" s="162" t="s">
        <v>647</v>
      </c>
      <c r="D43" s="774">
        <f>D37+D41</f>
        <v>1400000</v>
      </c>
    </row>
    <row r="44" spans="1:9" ht="18">
      <c r="A44" s="482" t="s">
        <v>646</v>
      </c>
      <c r="B44" s="482"/>
      <c r="C44" s="337" t="s">
        <v>648</v>
      </c>
      <c r="D44" s="774">
        <f>D37</f>
        <v>1100000</v>
      </c>
      <c r="I44" s="291"/>
    </row>
    <row r="45" spans="1:4" ht="18">
      <c r="A45" s="482" t="s">
        <v>646</v>
      </c>
      <c r="B45" s="482"/>
      <c r="C45" s="337" t="s">
        <v>649</v>
      </c>
      <c r="D45" s="774">
        <f>D41</f>
        <v>300000</v>
      </c>
    </row>
    <row r="46" spans="1:4" ht="12.75">
      <c r="A46" s="138"/>
      <c r="B46" s="138"/>
      <c r="C46" s="138"/>
      <c r="D46" s="138"/>
    </row>
    <row r="48" spans="2:4" ht="18">
      <c r="B48" s="210" t="s">
        <v>1001</v>
      </c>
      <c r="C48" s="210"/>
      <c r="D48" s="210" t="s">
        <v>1002</v>
      </c>
    </row>
  </sheetData>
  <sheetProtection/>
  <mergeCells count="30">
    <mergeCell ref="A19:D19"/>
    <mergeCell ref="B17:C17"/>
    <mergeCell ref="B18:C18"/>
    <mergeCell ref="B16:C16"/>
    <mergeCell ref="D1:F2"/>
    <mergeCell ref="V9:V10"/>
    <mergeCell ref="I2:S2"/>
    <mergeCell ref="A3:D3"/>
    <mergeCell ref="A10:D10"/>
    <mergeCell ref="C6:D6"/>
    <mergeCell ref="B25:C25"/>
    <mergeCell ref="G1:H2"/>
    <mergeCell ref="C30:D30"/>
    <mergeCell ref="A36:D36"/>
    <mergeCell ref="A40:D40"/>
    <mergeCell ref="B12:C12"/>
    <mergeCell ref="B13:C13"/>
    <mergeCell ref="B14:C14"/>
    <mergeCell ref="B11:C11"/>
    <mergeCell ref="B15:C15"/>
    <mergeCell ref="B26:C26"/>
    <mergeCell ref="B27:C27"/>
    <mergeCell ref="B28:C28"/>
    <mergeCell ref="B9:C9"/>
    <mergeCell ref="B8:C8"/>
    <mergeCell ref="B20:C20"/>
    <mergeCell ref="B21:C21"/>
    <mergeCell ref="B22:C22"/>
    <mergeCell ref="B23:C23"/>
    <mergeCell ref="B24:C24"/>
  </mergeCells>
  <printOptions/>
  <pageMargins left="0.7480314960629921" right="0.7480314960629921" top="0.984251968503937" bottom="0.984251968503937" header="0.5118110236220472" footer="0.5118110236220472"/>
  <pageSetup horizontalDpi="600" verticalDpi="600" orientation="portrait" paperSize="9" scale="57"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69" zoomScaleSheetLayoutView="69" zoomScalePageLayoutView="0" workbookViewId="0" topLeftCell="C1">
      <selection activeCell="F3" sqref="F3:I3"/>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0"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875" t="s">
        <v>1044</v>
      </c>
      <c r="K1" s="875"/>
      <c r="L1" s="875"/>
    </row>
    <row r="2" spans="10:12" ht="21" customHeight="1">
      <c r="J2" s="875"/>
      <c r="K2" s="875"/>
      <c r="L2" s="875"/>
    </row>
    <row r="3" spans="3:12" ht="48" customHeight="1">
      <c r="C3" s="281"/>
      <c r="D3" s="281"/>
      <c r="E3" s="281"/>
      <c r="F3" s="834" t="s">
        <v>1047</v>
      </c>
      <c r="G3" s="923"/>
      <c r="H3" s="923"/>
      <c r="I3" s="923"/>
      <c r="J3" s="281"/>
      <c r="K3" s="281"/>
      <c r="L3" s="281"/>
    </row>
    <row r="4" spans="3:12" ht="18.75" customHeight="1">
      <c r="C4" s="921">
        <v>13557000000</v>
      </c>
      <c r="D4" s="922"/>
      <c r="E4" s="283"/>
      <c r="F4" s="283"/>
      <c r="G4" s="283"/>
      <c r="H4" s="283"/>
      <c r="I4" s="283"/>
      <c r="J4" s="283"/>
      <c r="K4" s="283"/>
      <c r="L4" s="283"/>
    </row>
    <row r="5" spans="3:12" ht="17.25" customHeight="1">
      <c r="C5" s="919" t="s">
        <v>497</v>
      </c>
      <c r="D5" s="920"/>
      <c r="E5" s="283"/>
      <c r="F5" s="283"/>
      <c r="G5" s="283"/>
      <c r="H5" s="283"/>
      <c r="I5" s="283"/>
      <c r="J5" s="283"/>
      <c r="K5" s="283"/>
      <c r="L5" s="283"/>
    </row>
    <row r="6" spans="3:14" ht="17.25">
      <c r="C6" s="9"/>
      <c r="D6" s="463"/>
      <c r="E6" s="463"/>
      <c r="F6" s="463"/>
      <c r="G6" s="464"/>
      <c r="H6" s="464"/>
      <c r="I6" s="464"/>
      <c r="J6" s="11"/>
      <c r="K6" s="12"/>
      <c r="L6" s="13" t="s">
        <v>76</v>
      </c>
      <c r="M6" s="465"/>
      <c r="N6" s="465"/>
    </row>
    <row r="7" spans="1:14" s="5" customFormat="1" ht="56.25" customHeight="1">
      <c r="A7" s="14"/>
      <c r="B7" s="114"/>
      <c r="C7" s="930" t="s">
        <v>13</v>
      </c>
      <c r="D7" s="930" t="s">
        <v>353</v>
      </c>
      <c r="E7" s="930" t="s">
        <v>355</v>
      </c>
      <c r="F7" s="931" t="s">
        <v>356</v>
      </c>
      <c r="G7" s="926" t="s">
        <v>357</v>
      </c>
      <c r="H7" s="926" t="s">
        <v>358</v>
      </c>
      <c r="I7" s="926" t="s">
        <v>359</v>
      </c>
      <c r="J7" s="926" t="s">
        <v>3</v>
      </c>
      <c r="K7" s="928" t="s">
        <v>4</v>
      </c>
      <c r="L7" s="929"/>
      <c r="M7" s="135"/>
      <c r="N7" s="136"/>
    </row>
    <row r="8" spans="1:14" s="5" customFormat="1" ht="51" customHeight="1">
      <c r="A8" s="14"/>
      <c r="B8" s="14"/>
      <c r="C8" s="927"/>
      <c r="D8" s="927"/>
      <c r="E8" s="927"/>
      <c r="F8" s="927"/>
      <c r="G8" s="927"/>
      <c r="H8" s="927"/>
      <c r="I8" s="927"/>
      <c r="J8" s="927"/>
      <c r="K8" s="137" t="s">
        <v>360</v>
      </c>
      <c r="L8" s="246" t="s">
        <v>361</v>
      </c>
      <c r="M8" s="135"/>
      <c r="N8" s="136"/>
    </row>
    <row r="9" spans="1:14" s="17" customFormat="1" ht="14.25" customHeight="1" thickBot="1">
      <c r="A9" s="15"/>
      <c r="B9" s="15"/>
      <c r="C9" s="151">
        <v>1</v>
      </c>
      <c r="D9" s="151">
        <v>2</v>
      </c>
      <c r="E9" s="151">
        <v>3</v>
      </c>
      <c r="F9" s="151">
        <v>4</v>
      </c>
      <c r="G9" s="245">
        <v>5</v>
      </c>
      <c r="H9" s="245">
        <v>6</v>
      </c>
      <c r="I9" s="245">
        <v>7</v>
      </c>
      <c r="J9" s="151">
        <v>8</v>
      </c>
      <c r="K9" s="244">
        <v>9</v>
      </c>
      <c r="L9" s="245">
        <v>10</v>
      </c>
      <c r="M9" s="11"/>
      <c r="N9" s="11"/>
    </row>
    <row r="10" spans="1:14" s="17" customFormat="1" ht="35.25" thickBot="1">
      <c r="A10" s="15"/>
      <c r="B10" s="15"/>
      <c r="C10" s="519" t="s">
        <v>89</v>
      </c>
      <c r="D10" s="521" t="s">
        <v>15</v>
      </c>
      <c r="E10" s="522"/>
      <c r="F10" s="523" t="s">
        <v>572</v>
      </c>
      <c r="G10" s="524"/>
      <c r="H10" s="524"/>
      <c r="I10" s="520">
        <f>SUM(I11:I11)</f>
        <v>39200</v>
      </c>
      <c r="J10" s="520">
        <f>SUM(J11:J11)</f>
        <v>0</v>
      </c>
      <c r="K10" s="520">
        <f>SUM(K11:K11)</f>
        <v>39200</v>
      </c>
      <c r="L10" s="520">
        <f>SUM(L11:L11)</f>
        <v>39200</v>
      </c>
      <c r="M10" s="11"/>
      <c r="N10" s="11"/>
    </row>
    <row r="11" spans="1:12" s="20" customFormat="1" ht="69.75" customHeight="1" thickBot="1">
      <c r="A11" s="18"/>
      <c r="B11" s="18"/>
      <c r="C11" s="466" t="s">
        <v>551</v>
      </c>
      <c r="D11" s="466" t="s">
        <v>537</v>
      </c>
      <c r="E11" s="466" t="s">
        <v>553</v>
      </c>
      <c r="F11" s="470" t="s">
        <v>554</v>
      </c>
      <c r="G11" s="471" t="s">
        <v>641</v>
      </c>
      <c r="H11" s="594" t="s">
        <v>948</v>
      </c>
      <c r="I11" s="468">
        <f>J11+K11</f>
        <v>39200</v>
      </c>
      <c r="J11" s="469"/>
      <c r="K11" s="469">
        <v>39200</v>
      </c>
      <c r="L11" s="469">
        <v>39200</v>
      </c>
    </row>
    <row r="12" spans="1:12" s="5" customFormat="1" ht="19.5" customHeight="1" thickBot="1">
      <c r="A12" s="29"/>
      <c r="B12" s="247"/>
      <c r="C12" s="472"/>
      <c r="D12" s="473"/>
      <c r="E12" s="474"/>
      <c r="F12" s="475" t="s">
        <v>59</v>
      </c>
      <c r="G12" s="476"/>
      <c r="H12" s="476"/>
      <c r="I12" s="619">
        <f>I10</f>
        <v>39200</v>
      </c>
      <c r="J12" s="619">
        <f>J10</f>
        <v>0</v>
      </c>
      <c r="K12" s="619">
        <f>K10</f>
        <v>39200</v>
      </c>
      <c r="L12" s="619">
        <f>L10</f>
        <v>39200</v>
      </c>
    </row>
    <row r="13" spans="6:12" ht="18">
      <c r="F13" s="210" t="s">
        <v>1001</v>
      </c>
      <c r="G13"/>
      <c r="H13" s="210" t="s">
        <v>1002</v>
      </c>
      <c r="I13"/>
      <c r="L13" s="31"/>
    </row>
    <row r="14" ht="52.5" customHeight="1">
      <c r="L14" s="31"/>
    </row>
    <row r="15" spans="2:12" ht="36" customHeight="1">
      <c r="B15" s="924"/>
      <c r="C15" s="925"/>
      <c r="D15" s="925"/>
      <c r="E15" s="925"/>
      <c r="F15" s="925"/>
      <c r="G15" s="925"/>
      <c r="H15" s="925"/>
      <c r="I15" s="925"/>
      <c r="J15" s="925"/>
      <c r="K15" s="925"/>
      <c r="L15" s="925"/>
    </row>
    <row r="16" spans="3:10" ht="36.75" customHeight="1">
      <c r="C16" s="32"/>
      <c r="J16" s="33"/>
    </row>
    <row r="17" spans="3:10" ht="31.5" customHeight="1">
      <c r="C17" s="34"/>
      <c r="J17" s="35"/>
    </row>
    <row r="18" spans="3:10" ht="44.25" customHeight="1">
      <c r="C18" s="34"/>
      <c r="J18" s="35"/>
    </row>
    <row r="19" spans="3:10" ht="67.5" customHeight="1">
      <c r="C19" s="34"/>
      <c r="J19" s="35"/>
    </row>
    <row r="20" ht="18">
      <c r="J20" s="35"/>
    </row>
    <row r="25" ht="15">
      <c r="J25" s="31"/>
    </row>
  </sheetData>
  <sheetProtection/>
  <mergeCells count="14">
    <mergeCell ref="E7:E8"/>
    <mergeCell ref="F7:F8"/>
    <mergeCell ref="G7:G8"/>
    <mergeCell ref="H7:H8"/>
    <mergeCell ref="J1:L2"/>
    <mergeCell ref="C5:D5"/>
    <mergeCell ref="C4:D4"/>
    <mergeCell ref="F3:I3"/>
    <mergeCell ref="B15:L15"/>
    <mergeCell ref="I7:I8"/>
    <mergeCell ref="J7:J8"/>
    <mergeCell ref="K7:L7"/>
    <mergeCell ref="C7:C8"/>
    <mergeCell ref="D7:D8"/>
  </mergeCells>
  <printOptions/>
  <pageMargins left="0.7480314960629921" right="0.7480314960629921" top="0.984251968503937" bottom="0.984251968503937" header="0.5118110236220472" footer="0.5118110236220472"/>
  <pageSetup fitToHeight="4" fitToWidth="1" horizontalDpi="600" verticalDpi="600" orientation="landscape" paperSize="9" scale="57" r:id="rId1"/>
  <rowBreaks count="1" manualBreakCount="1">
    <brk id="22" max="11" man="1"/>
  </rowBreaks>
</worksheet>
</file>

<file path=xl/worksheets/sheet8.xml><?xml version="1.0" encoding="utf-8"?>
<worksheet xmlns="http://schemas.openxmlformats.org/spreadsheetml/2006/main" xmlns:r="http://schemas.openxmlformats.org/officeDocument/2006/relationships">
  <dimension ref="B1:N56"/>
  <sheetViews>
    <sheetView view="pageBreakPreview" zoomScale="60" zoomScaleNormal="80" zoomScalePageLayoutView="0" workbookViewId="0" topLeftCell="A1">
      <selection activeCell="B3" sqref="B3:J3"/>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875" t="s">
        <v>1042</v>
      </c>
      <c r="H1" s="875"/>
      <c r="I1" s="875"/>
      <c r="J1" s="585"/>
      <c r="K1" s="585"/>
    </row>
    <row r="2" spans="7:9" ht="12.75">
      <c r="G2" s="875"/>
      <c r="H2" s="875"/>
      <c r="I2" s="875"/>
    </row>
    <row r="3" spans="2:10" ht="21.75" customHeight="1">
      <c r="B3" s="942" t="s">
        <v>1003</v>
      </c>
      <c r="C3" s="796"/>
      <c r="D3" s="796"/>
      <c r="E3" s="796"/>
      <c r="F3" s="796"/>
      <c r="G3" s="796"/>
      <c r="H3" s="796"/>
      <c r="I3" s="796"/>
      <c r="J3" s="796"/>
    </row>
    <row r="4" spans="2:5" ht="18.75" customHeight="1">
      <c r="B4" s="287">
        <v>13557000000</v>
      </c>
      <c r="E4" s="250"/>
    </row>
    <row r="5" ht="12.75">
      <c r="B5" s="286" t="s">
        <v>497</v>
      </c>
    </row>
    <row r="6" ht="3.75" customHeight="1" thickBot="1"/>
    <row r="7" spans="2:14" ht="141" thickBot="1">
      <c r="B7" s="259" t="s">
        <v>443</v>
      </c>
      <c r="C7" s="260" t="s">
        <v>444</v>
      </c>
      <c r="D7" s="260" t="s">
        <v>445</v>
      </c>
      <c r="E7" s="260" t="s">
        <v>446</v>
      </c>
      <c r="F7" s="260" t="s">
        <v>640</v>
      </c>
      <c r="G7" s="260" t="s">
        <v>447</v>
      </c>
      <c r="H7" s="260" t="s">
        <v>448</v>
      </c>
      <c r="I7" s="260" t="s">
        <v>449</v>
      </c>
      <c r="J7" s="261" t="s">
        <v>450</v>
      </c>
      <c r="K7" s="249"/>
      <c r="L7" s="249"/>
      <c r="M7" s="249"/>
      <c r="N7" s="249"/>
    </row>
    <row r="8" spans="2:10" ht="15.75" hidden="1" thickBot="1">
      <c r="B8" s="251" t="s">
        <v>89</v>
      </c>
      <c r="C8" s="252" t="s">
        <v>15</v>
      </c>
      <c r="D8" s="404"/>
      <c r="E8" s="253" t="s">
        <v>71</v>
      </c>
      <c r="F8" s="254"/>
      <c r="G8" s="254"/>
      <c r="H8" s="254"/>
      <c r="I8" s="254"/>
      <c r="J8" s="255"/>
    </row>
    <row r="9" spans="2:10" ht="15.75" hidden="1" thickBot="1">
      <c r="B9" s="256"/>
      <c r="C9" s="257"/>
      <c r="D9" s="258"/>
      <c r="E9" s="117"/>
      <c r="F9" s="117"/>
      <c r="G9" s="117"/>
      <c r="H9" s="117"/>
      <c r="I9" s="117"/>
      <c r="J9" s="118"/>
    </row>
    <row r="10" spans="2:10" ht="34.5">
      <c r="B10" s="620" t="s">
        <v>89</v>
      </c>
      <c r="C10" s="621" t="s">
        <v>15</v>
      </c>
      <c r="D10" s="622"/>
      <c r="E10" s="623" t="s">
        <v>572</v>
      </c>
      <c r="F10" s="624"/>
      <c r="G10" s="624"/>
      <c r="H10" s="624"/>
      <c r="I10" s="625">
        <f>I13+I15+I20</f>
        <v>39200</v>
      </c>
      <c r="J10" s="626"/>
    </row>
    <row r="11" spans="2:10" ht="18" hidden="1">
      <c r="B11" s="627"/>
      <c r="C11" s="628"/>
      <c r="D11" s="629"/>
      <c r="E11" s="630"/>
      <c r="F11" s="631"/>
      <c r="G11" s="632"/>
      <c r="H11" s="632"/>
      <c r="I11" s="633"/>
      <c r="J11" s="634"/>
    </row>
    <row r="12" spans="2:10" ht="18" hidden="1">
      <c r="B12" s="627"/>
      <c r="C12" s="628"/>
      <c r="D12" s="629"/>
      <c r="E12" s="630"/>
      <c r="F12" s="631"/>
      <c r="G12" s="632"/>
      <c r="H12" s="632"/>
      <c r="I12" s="633"/>
      <c r="J12" s="634"/>
    </row>
    <row r="13" spans="2:10" ht="17.25" hidden="1">
      <c r="B13" s="635"/>
      <c r="C13" s="636"/>
      <c r="D13" s="636"/>
      <c r="E13" s="637" t="s">
        <v>1038</v>
      </c>
      <c r="F13" s="637"/>
      <c r="G13" s="638"/>
      <c r="H13" s="638"/>
      <c r="I13" s="639">
        <f>SUM(I11:I12)</f>
        <v>0</v>
      </c>
      <c r="J13" s="640"/>
    </row>
    <row r="14" spans="2:10" ht="54">
      <c r="B14" s="641" t="s">
        <v>551</v>
      </c>
      <c r="C14" s="629" t="s">
        <v>537</v>
      </c>
      <c r="D14" s="629" t="s">
        <v>553</v>
      </c>
      <c r="E14" s="642" t="s">
        <v>554</v>
      </c>
      <c r="F14" s="631" t="s">
        <v>1039</v>
      </c>
      <c r="G14" s="632"/>
      <c r="H14" s="632"/>
      <c r="I14" s="633">
        <v>39200</v>
      </c>
      <c r="J14" s="643"/>
    </row>
    <row r="15" spans="2:10" ht="17.25">
      <c r="B15" s="635"/>
      <c r="C15" s="636"/>
      <c r="D15" s="636"/>
      <c r="E15" s="637" t="s">
        <v>573</v>
      </c>
      <c r="F15" s="637"/>
      <c r="G15" s="638"/>
      <c r="H15" s="638"/>
      <c r="I15" s="639">
        <f>SUM(I14:I14)</f>
        <v>39200</v>
      </c>
      <c r="J15" s="640"/>
    </row>
    <row r="16" spans="2:11" ht="54">
      <c r="B16" s="641" t="s">
        <v>556</v>
      </c>
      <c r="C16" s="629" t="s">
        <v>538</v>
      </c>
      <c r="D16" s="629" t="s">
        <v>563</v>
      </c>
      <c r="E16" s="642" t="s">
        <v>574</v>
      </c>
      <c r="F16" s="644" t="s">
        <v>994</v>
      </c>
      <c r="G16" s="648"/>
      <c r="H16" s="648"/>
      <c r="I16" s="651">
        <v>-156369</v>
      </c>
      <c r="J16" s="649"/>
      <c r="K16" s="652"/>
    </row>
    <row r="17" spans="2:11" ht="54">
      <c r="B17" s="641" t="s">
        <v>556</v>
      </c>
      <c r="C17" s="629" t="s">
        <v>538</v>
      </c>
      <c r="D17" s="629" t="s">
        <v>563</v>
      </c>
      <c r="E17" s="642" t="s">
        <v>574</v>
      </c>
      <c r="F17" s="644" t="s">
        <v>1040</v>
      </c>
      <c r="G17" s="648"/>
      <c r="H17" s="648"/>
      <c r="I17" s="651">
        <v>156369</v>
      </c>
      <c r="J17" s="649"/>
      <c r="K17" s="652"/>
    </row>
    <row r="18" spans="2:10" ht="54">
      <c r="B18" s="641" t="s">
        <v>556</v>
      </c>
      <c r="C18" s="629" t="s">
        <v>538</v>
      </c>
      <c r="D18" s="629" t="s">
        <v>563</v>
      </c>
      <c r="E18" s="642" t="s">
        <v>574</v>
      </c>
      <c r="F18" s="644" t="s">
        <v>995</v>
      </c>
      <c r="G18" s="648"/>
      <c r="H18" s="648"/>
      <c r="I18" s="651">
        <v>-163271</v>
      </c>
      <c r="J18" s="649"/>
    </row>
    <row r="19" spans="2:10" ht="54">
      <c r="B19" s="641" t="s">
        <v>556</v>
      </c>
      <c r="C19" s="629" t="s">
        <v>538</v>
      </c>
      <c r="D19" s="629" t="s">
        <v>563</v>
      </c>
      <c r="E19" s="642" t="s">
        <v>574</v>
      </c>
      <c r="F19" s="644" t="s">
        <v>1041</v>
      </c>
      <c r="G19" s="648"/>
      <c r="H19" s="648"/>
      <c r="I19" s="651">
        <v>163271</v>
      </c>
      <c r="J19" s="649"/>
    </row>
    <row r="20" spans="2:10" ht="18" thickBot="1">
      <c r="B20" s="635"/>
      <c r="C20" s="636"/>
      <c r="D20" s="636"/>
      <c r="E20" s="637" t="s">
        <v>575</v>
      </c>
      <c r="F20" s="637"/>
      <c r="G20" s="638"/>
      <c r="H20" s="638"/>
      <c r="I20" s="639">
        <f>SUM(I16:I19)</f>
        <v>0</v>
      </c>
      <c r="J20" s="640"/>
    </row>
    <row r="21" spans="2:10" ht="18" hidden="1">
      <c r="B21" s="654"/>
      <c r="C21" s="655"/>
      <c r="D21" s="655"/>
      <c r="E21" s="656"/>
      <c r="F21" s="657"/>
      <c r="G21" s="658"/>
      <c r="H21" s="658"/>
      <c r="I21" s="659"/>
      <c r="J21" s="660"/>
    </row>
    <row r="22" spans="2:10" ht="18" hidden="1" thickBot="1">
      <c r="B22" s="661"/>
      <c r="C22" s="662"/>
      <c r="D22" s="662"/>
      <c r="E22" s="663"/>
      <c r="F22" s="664"/>
      <c r="G22" s="665"/>
      <c r="H22" s="665"/>
      <c r="I22" s="666"/>
      <c r="J22" s="667"/>
    </row>
    <row r="23" spans="2:10" ht="18" hidden="1">
      <c r="B23" s="641"/>
      <c r="C23" s="629"/>
      <c r="D23" s="629"/>
      <c r="E23" s="668"/>
      <c r="F23" s="650"/>
      <c r="G23" s="648"/>
      <c r="H23" s="648"/>
      <c r="I23" s="651"/>
      <c r="J23" s="649"/>
    </row>
    <row r="24" spans="2:10" ht="18" hidden="1">
      <c r="B24" s="641"/>
      <c r="C24" s="629"/>
      <c r="D24" s="629"/>
      <c r="E24" s="668"/>
      <c r="F24" s="642"/>
      <c r="G24" s="645"/>
      <c r="H24" s="645"/>
      <c r="I24" s="646"/>
      <c r="J24" s="647"/>
    </row>
    <row r="25" spans="2:10" ht="76.5" customHeight="1" hidden="1">
      <c r="B25" s="641"/>
      <c r="C25" s="629"/>
      <c r="D25" s="629"/>
      <c r="E25" s="668"/>
      <c r="F25" s="644"/>
      <c r="G25" s="645"/>
      <c r="H25" s="645"/>
      <c r="I25" s="646"/>
      <c r="J25" s="647"/>
    </row>
    <row r="26" spans="2:10" ht="18" hidden="1">
      <c r="B26" s="669"/>
      <c r="C26" s="670"/>
      <c r="D26" s="670"/>
      <c r="E26" s="671"/>
      <c r="F26" s="672"/>
      <c r="G26" s="673"/>
      <c r="H26" s="673"/>
      <c r="I26" s="674"/>
      <c r="J26" s="675"/>
    </row>
    <row r="27" spans="2:10" ht="18" hidden="1" thickBot="1">
      <c r="B27" s="661"/>
      <c r="C27" s="662"/>
      <c r="D27" s="662"/>
      <c r="E27" s="663"/>
      <c r="F27" s="676"/>
      <c r="G27" s="665"/>
      <c r="H27" s="665"/>
      <c r="I27" s="666"/>
      <c r="J27" s="667"/>
    </row>
    <row r="28" spans="2:10" ht="18" hidden="1">
      <c r="B28" s="641"/>
      <c r="C28" s="629"/>
      <c r="D28" s="629"/>
      <c r="E28" s="642"/>
      <c r="F28" s="650"/>
      <c r="G28" s="658"/>
      <c r="H28" s="658"/>
      <c r="I28" s="659"/>
      <c r="J28" s="660"/>
    </row>
    <row r="29" spans="2:10" ht="54" hidden="1">
      <c r="B29" s="677"/>
      <c r="C29" s="678"/>
      <c r="D29" s="678"/>
      <c r="E29" s="653" t="s">
        <v>345</v>
      </c>
      <c r="F29" s="644" t="s">
        <v>453</v>
      </c>
      <c r="G29" s="645"/>
      <c r="H29" s="645"/>
      <c r="I29" s="646"/>
      <c r="J29" s="647"/>
    </row>
    <row r="30" spans="2:10" ht="54" hidden="1">
      <c r="B30" s="677"/>
      <c r="C30" s="678"/>
      <c r="D30" s="678"/>
      <c r="E30" s="653" t="s">
        <v>345</v>
      </c>
      <c r="F30" s="644" t="s">
        <v>452</v>
      </c>
      <c r="G30" s="645"/>
      <c r="H30" s="645"/>
      <c r="I30" s="646"/>
      <c r="J30" s="647"/>
    </row>
    <row r="31" spans="2:10" ht="54" hidden="1">
      <c r="B31" s="679"/>
      <c r="C31" s="673"/>
      <c r="D31" s="673"/>
      <c r="E31" s="680" t="s">
        <v>345</v>
      </c>
      <c r="F31" s="672" t="s">
        <v>451</v>
      </c>
      <c r="G31" s="673"/>
      <c r="H31" s="673"/>
      <c r="I31" s="674"/>
      <c r="J31" s="675"/>
    </row>
    <row r="32" spans="2:10" ht="35.25" hidden="1" thickBot="1">
      <c r="B32" s="661" t="s">
        <v>286</v>
      </c>
      <c r="C32" s="662" t="s">
        <v>285</v>
      </c>
      <c r="D32" s="681"/>
      <c r="E32" s="663" t="s">
        <v>179</v>
      </c>
      <c r="F32" s="682"/>
      <c r="G32" s="683"/>
      <c r="H32" s="683"/>
      <c r="I32" s="666">
        <f>I33+I34+I35+I36+I37+I38+I39+I40+I41+I42+I43+I44+I45+I46+I47+I48+I49</f>
        <v>0</v>
      </c>
      <c r="J32" s="684"/>
    </row>
    <row r="33" spans="2:10" ht="54" hidden="1">
      <c r="B33" s="641" t="s">
        <v>371</v>
      </c>
      <c r="C33" s="629" t="s">
        <v>372</v>
      </c>
      <c r="D33" s="629" t="s">
        <v>184</v>
      </c>
      <c r="E33" s="668" t="s">
        <v>462</v>
      </c>
      <c r="F33" s="650" t="s">
        <v>454</v>
      </c>
      <c r="G33" s="648"/>
      <c r="H33" s="648"/>
      <c r="I33" s="651"/>
      <c r="J33" s="649"/>
    </row>
    <row r="34" spans="2:10" ht="36" hidden="1">
      <c r="B34" s="932" t="s">
        <v>373</v>
      </c>
      <c r="C34" s="935" t="s">
        <v>374</v>
      </c>
      <c r="D34" s="935" t="s">
        <v>379</v>
      </c>
      <c r="E34" s="938" t="s">
        <v>380</v>
      </c>
      <c r="F34" s="650" t="s">
        <v>455</v>
      </c>
      <c r="G34" s="645"/>
      <c r="H34" s="645"/>
      <c r="I34" s="651"/>
      <c r="J34" s="647"/>
    </row>
    <row r="35" spans="2:10" ht="36" hidden="1">
      <c r="B35" s="933"/>
      <c r="C35" s="936"/>
      <c r="D35" s="936"/>
      <c r="E35" s="936"/>
      <c r="F35" s="644" t="s">
        <v>456</v>
      </c>
      <c r="G35" s="645"/>
      <c r="H35" s="645"/>
      <c r="I35" s="646"/>
      <c r="J35" s="647"/>
    </row>
    <row r="36" spans="2:10" ht="54" hidden="1">
      <c r="B36" s="933"/>
      <c r="C36" s="936"/>
      <c r="D36" s="936"/>
      <c r="E36" s="936"/>
      <c r="F36" s="650" t="s">
        <v>457</v>
      </c>
      <c r="G36" s="645"/>
      <c r="H36" s="645"/>
      <c r="I36" s="651"/>
      <c r="J36" s="647"/>
    </row>
    <row r="37" spans="2:10" ht="54" hidden="1">
      <c r="B37" s="933"/>
      <c r="C37" s="936"/>
      <c r="D37" s="936"/>
      <c r="E37" s="936"/>
      <c r="F37" s="644" t="s">
        <v>458</v>
      </c>
      <c r="G37" s="645"/>
      <c r="H37" s="645"/>
      <c r="I37" s="646"/>
      <c r="J37" s="647"/>
    </row>
    <row r="38" spans="2:10" ht="36" hidden="1">
      <c r="B38" s="933"/>
      <c r="C38" s="936"/>
      <c r="D38" s="936"/>
      <c r="E38" s="936"/>
      <c r="F38" s="650" t="s">
        <v>459</v>
      </c>
      <c r="G38" s="645"/>
      <c r="H38" s="645"/>
      <c r="I38" s="651"/>
      <c r="J38" s="647"/>
    </row>
    <row r="39" spans="2:10" ht="36" hidden="1">
      <c r="B39" s="933"/>
      <c r="C39" s="936"/>
      <c r="D39" s="936"/>
      <c r="E39" s="936"/>
      <c r="F39" s="650" t="s">
        <v>424</v>
      </c>
      <c r="G39" s="645"/>
      <c r="H39" s="645"/>
      <c r="I39" s="651"/>
      <c r="J39" s="647"/>
    </row>
    <row r="40" spans="2:10" ht="36" hidden="1">
      <c r="B40" s="934"/>
      <c r="C40" s="937"/>
      <c r="D40" s="937"/>
      <c r="E40" s="937"/>
      <c r="F40" s="650" t="s">
        <v>460</v>
      </c>
      <c r="G40" s="645"/>
      <c r="H40" s="645"/>
      <c r="I40" s="651"/>
      <c r="J40" s="647"/>
    </row>
    <row r="41" spans="2:10" ht="126" hidden="1">
      <c r="B41" s="641" t="s">
        <v>375</v>
      </c>
      <c r="C41" s="685" t="s">
        <v>376</v>
      </c>
      <c r="D41" s="629" t="s">
        <v>184</v>
      </c>
      <c r="E41" s="668" t="s">
        <v>381</v>
      </c>
      <c r="F41" s="657" t="s">
        <v>468</v>
      </c>
      <c r="G41" s="645"/>
      <c r="H41" s="645"/>
      <c r="I41" s="651"/>
      <c r="J41" s="647"/>
    </row>
    <row r="42" spans="2:10" ht="51" customHeight="1" hidden="1">
      <c r="B42" s="641" t="s">
        <v>378</v>
      </c>
      <c r="C42" s="629" t="s">
        <v>377</v>
      </c>
      <c r="D42" s="629" t="s">
        <v>184</v>
      </c>
      <c r="E42" s="686" t="s">
        <v>382</v>
      </c>
      <c r="F42" s="687" t="s">
        <v>461</v>
      </c>
      <c r="G42" s="688"/>
      <c r="H42" s="645"/>
      <c r="I42" s="651"/>
      <c r="J42" s="647"/>
    </row>
    <row r="43" spans="2:10" ht="36" hidden="1">
      <c r="B43" s="932" t="s">
        <v>287</v>
      </c>
      <c r="C43" s="935" t="s">
        <v>288</v>
      </c>
      <c r="D43" s="935" t="s">
        <v>184</v>
      </c>
      <c r="E43" s="938" t="s">
        <v>289</v>
      </c>
      <c r="F43" s="650" t="s">
        <v>463</v>
      </c>
      <c r="G43" s="645"/>
      <c r="H43" s="645"/>
      <c r="I43" s="651"/>
      <c r="J43" s="647"/>
    </row>
    <row r="44" spans="2:10" ht="36" hidden="1">
      <c r="B44" s="933"/>
      <c r="C44" s="936"/>
      <c r="D44" s="936"/>
      <c r="E44" s="936"/>
      <c r="F44" s="650" t="s">
        <v>464</v>
      </c>
      <c r="G44" s="645"/>
      <c r="H44" s="645"/>
      <c r="I44" s="651"/>
      <c r="J44" s="647"/>
    </row>
    <row r="45" spans="2:10" ht="36" hidden="1">
      <c r="B45" s="933"/>
      <c r="C45" s="936"/>
      <c r="D45" s="936"/>
      <c r="E45" s="936"/>
      <c r="F45" s="650" t="s">
        <v>465</v>
      </c>
      <c r="G45" s="645"/>
      <c r="H45" s="645"/>
      <c r="I45" s="651"/>
      <c r="J45" s="647"/>
    </row>
    <row r="46" spans="2:10" ht="36" hidden="1">
      <c r="B46" s="933"/>
      <c r="C46" s="936"/>
      <c r="D46" s="936"/>
      <c r="E46" s="936"/>
      <c r="F46" s="650" t="s">
        <v>429</v>
      </c>
      <c r="G46" s="645"/>
      <c r="H46" s="645"/>
      <c r="I46" s="651"/>
      <c r="J46" s="647"/>
    </row>
    <row r="47" spans="2:10" ht="36" hidden="1">
      <c r="B47" s="933"/>
      <c r="C47" s="936"/>
      <c r="D47" s="936"/>
      <c r="E47" s="936"/>
      <c r="F47" s="650" t="s">
        <v>466</v>
      </c>
      <c r="G47" s="645"/>
      <c r="H47" s="645"/>
      <c r="I47" s="651"/>
      <c r="J47" s="647"/>
    </row>
    <row r="48" spans="2:10" ht="72" hidden="1">
      <c r="B48" s="933"/>
      <c r="C48" s="936"/>
      <c r="D48" s="936"/>
      <c r="E48" s="936"/>
      <c r="F48" s="650" t="s">
        <v>467</v>
      </c>
      <c r="G48" s="645"/>
      <c r="H48" s="645"/>
      <c r="I48" s="651"/>
      <c r="J48" s="647"/>
    </row>
    <row r="49" spans="2:10" ht="36" hidden="1">
      <c r="B49" s="934"/>
      <c r="C49" s="937"/>
      <c r="D49" s="937"/>
      <c r="E49" s="937"/>
      <c r="F49" s="650" t="s">
        <v>432</v>
      </c>
      <c r="G49" s="645"/>
      <c r="H49" s="645"/>
      <c r="I49" s="651"/>
      <c r="J49" s="647"/>
    </row>
    <row r="50" spans="2:10" ht="18" hidden="1">
      <c r="B50" s="689"/>
      <c r="C50" s="690"/>
      <c r="D50" s="673"/>
      <c r="E50" s="673"/>
      <c r="F50" s="657"/>
      <c r="G50" s="673"/>
      <c r="H50" s="673"/>
      <c r="I50" s="659"/>
      <c r="J50" s="675"/>
    </row>
    <row r="51" spans="2:10" ht="51.75" hidden="1">
      <c r="B51" s="620" t="s">
        <v>249</v>
      </c>
      <c r="C51" s="621" t="s">
        <v>248</v>
      </c>
      <c r="D51" s="622"/>
      <c r="E51" s="623" t="s">
        <v>1000</v>
      </c>
      <c r="F51" s="624"/>
      <c r="G51" s="624"/>
      <c r="H51" s="624"/>
      <c r="I51" s="625">
        <f>I54</f>
        <v>0</v>
      </c>
      <c r="J51" s="626"/>
    </row>
    <row r="52" spans="2:10" ht="36" hidden="1">
      <c r="B52" s="641" t="s">
        <v>972</v>
      </c>
      <c r="C52" s="629" t="s">
        <v>973</v>
      </c>
      <c r="D52" s="629" t="s">
        <v>553</v>
      </c>
      <c r="E52" s="642" t="s">
        <v>974</v>
      </c>
      <c r="F52" s="691" t="s">
        <v>997</v>
      </c>
      <c r="G52" s="645"/>
      <c r="H52" s="645"/>
      <c r="I52" s="646"/>
      <c r="J52" s="647"/>
    </row>
    <row r="53" spans="2:10" ht="36" hidden="1">
      <c r="B53" s="641" t="s">
        <v>972</v>
      </c>
      <c r="C53" s="629" t="s">
        <v>973</v>
      </c>
      <c r="D53" s="629" t="s">
        <v>553</v>
      </c>
      <c r="E53" s="642" t="s">
        <v>974</v>
      </c>
      <c r="F53" s="704" t="s">
        <v>1008</v>
      </c>
      <c r="G53" s="648"/>
      <c r="H53" s="648"/>
      <c r="I53" s="651"/>
      <c r="J53" s="649"/>
    </row>
    <row r="54" spans="2:10" ht="18" hidden="1" thickBot="1">
      <c r="B54" s="635"/>
      <c r="C54" s="636"/>
      <c r="D54" s="636"/>
      <c r="E54" s="637" t="s">
        <v>998</v>
      </c>
      <c r="F54" s="692"/>
      <c r="G54" s="638"/>
      <c r="H54" s="638"/>
      <c r="I54" s="639">
        <f>I52+I53</f>
        <v>0</v>
      </c>
      <c r="J54" s="640"/>
    </row>
    <row r="55" spans="2:10" s="3" customFormat="1" ht="18" thickBot="1">
      <c r="B55" s="939"/>
      <c r="C55" s="940"/>
      <c r="D55" s="941"/>
      <c r="E55" s="693" t="s">
        <v>75</v>
      </c>
      <c r="F55" s="694"/>
      <c r="G55" s="693"/>
      <c r="H55" s="693"/>
      <c r="I55" s="695">
        <f>I10+I51</f>
        <v>39200</v>
      </c>
      <c r="J55" s="696"/>
    </row>
    <row r="56" spans="5:7" ht="18">
      <c r="E56" s="210" t="s">
        <v>1001</v>
      </c>
      <c r="G56" s="210" t="s">
        <v>1002</v>
      </c>
    </row>
  </sheetData>
  <sheetProtection/>
  <mergeCells count="11">
    <mergeCell ref="E34:E40"/>
    <mergeCell ref="G1:I2"/>
    <mergeCell ref="B43:B49"/>
    <mergeCell ref="C43:C49"/>
    <mergeCell ref="D43:D49"/>
    <mergeCell ref="E43:E49"/>
    <mergeCell ref="B55:D55"/>
    <mergeCell ref="B3:J3"/>
    <mergeCell ref="B34:B40"/>
    <mergeCell ref="C34:C40"/>
    <mergeCell ref="D34:D40"/>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956"/>
      <c r="F1" s="956"/>
      <c r="G1" s="956"/>
      <c r="H1" s="956"/>
    </row>
    <row r="2" spans="5:8" ht="16.5" hidden="1">
      <c r="E2" s="957"/>
      <c r="F2" s="957"/>
      <c r="G2" s="957"/>
      <c r="H2" s="957"/>
    </row>
    <row r="3" spans="5:8" ht="16.5" hidden="1">
      <c r="E3" s="957"/>
      <c r="F3" s="957"/>
      <c r="G3" s="957"/>
      <c r="H3" s="957"/>
    </row>
    <row r="4" spans="5:8" ht="16.5" hidden="1">
      <c r="E4" s="957"/>
      <c r="F4" s="957"/>
      <c r="G4" s="957"/>
      <c r="H4" s="957"/>
    </row>
    <row r="5" spans="7:8" ht="12.75" hidden="1">
      <c r="G5" s="958"/>
      <c r="H5" s="958"/>
    </row>
    <row r="6" ht="12.75" hidden="1"/>
    <row r="7" ht="12.75" hidden="1"/>
    <row r="8" ht="12.75" hidden="1"/>
    <row r="9" ht="12.75" hidden="1"/>
    <row r="10" spans="4:8" ht="12.75">
      <c r="D10" s="588"/>
      <c r="E10" s="706"/>
      <c r="F10" s="875" t="s">
        <v>1043</v>
      </c>
      <c r="G10" s="875"/>
      <c r="H10" s="875"/>
    </row>
    <row r="11" spans="4:8" ht="109.5" customHeight="1">
      <c r="D11" s="588"/>
      <c r="E11" s="703"/>
      <c r="F11" s="875"/>
      <c r="G11" s="875"/>
      <c r="H11" s="875"/>
    </row>
    <row r="12" spans="4:8" ht="14.25" customHeight="1">
      <c r="D12" s="588"/>
      <c r="E12" s="703"/>
      <c r="F12" s="703"/>
      <c r="G12" s="703"/>
      <c r="H12" s="588"/>
    </row>
    <row r="13" spans="2:8" ht="13.5" customHeight="1">
      <c r="B13" s="955" t="s">
        <v>990</v>
      </c>
      <c r="C13" s="796"/>
      <c r="D13" s="796"/>
      <c r="E13" s="796"/>
      <c r="F13" s="796"/>
      <c r="G13" s="796"/>
      <c r="H13" s="796"/>
    </row>
    <row r="14" spans="2:8" ht="12.75">
      <c r="B14" s="796"/>
      <c r="C14" s="796"/>
      <c r="D14" s="796"/>
      <c r="E14" s="796"/>
      <c r="F14" s="796"/>
      <c r="G14" s="796"/>
      <c r="H14" s="796"/>
    </row>
    <row r="15" spans="2:8" ht="12.75">
      <c r="B15" s="796"/>
      <c r="C15" s="796"/>
      <c r="D15" s="796"/>
      <c r="E15" s="796"/>
      <c r="F15" s="796"/>
      <c r="G15" s="796"/>
      <c r="H15" s="796"/>
    </row>
    <row r="16" spans="2:8" ht="12.75">
      <c r="B16" s="285"/>
      <c r="C16" s="285"/>
      <c r="D16" s="285"/>
      <c r="E16" s="285"/>
      <c r="F16" s="285"/>
      <c r="G16" s="285"/>
      <c r="H16" s="285"/>
    </row>
    <row r="17" spans="2:8" ht="12.75">
      <c r="B17" s="287">
        <v>13557000000</v>
      </c>
      <c r="C17" s="285"/>
      <c r="D17" s="285"/>
      <c r="E17" s="285"/>
      <c r="F17" s="285"/>
      <c r="G17" s="285"/>
      <c r="H17" s="285"/>
    </row>
    <row r="18" spans="2:8" ht="12.75">
      <c r="B18" s="290" t="s">
        <v>497</v>
      </c>
      <c r="C18" s="285"/>
      <c r="D18" s="285"/>
      <c r="E18" s="285"/>
      <c r="F18" s="285"/>
      <c r="G18" s="285"/>
      <c r="H18" s="285"/>
    </row>
    <row r="19" ht="12" customHeight="1" thickBot="1"/>
    <row r="20" ht="13.5" hidden="1" thickBot="1"/>
    <row r="21" spans="1:8" ht="12.75">
      <c r="A21" s="951" t="s">
        <v>73</v>
      </c>
      <c r="B21" s="944" t="s">
        <v>74</v>
      </c>
      <c r="C21" s="115" t="s">
        <v>60</v>
      </c>
      <c r="D21" s="115" t="s">
        <v>64</v>
      </c>
      <c r="E21" s="115" t="s">
        <v>65</v>
      </c>
      <c r="F21" s="526" t="s">
        <v>67</v>
      </c>
      <c r="G21" s="115" t="s">
        <v>68</v>
      </c>
      <c r="H21" s="116" t="s">
        <v>68</v>
      </c>
    </row>
    <row r="22" spans="1:8" ht="12.75">
      <c r="A22" s="952"/>
      <c r="B22" s="945"/>
      <c r="C22" s="117" t="s">
        <v>61</v>
      </c>
      <c r="D22" s="117" t="s">
        <v>63</v>
      </c>
      <c r="E22" s="117" t="s">
        <v>61</v>
      </c>
      <c r="F22" s="527"/>
      <c r="G22" s="117" t="s">
        <v>69</v>
      </c>
      <c r="H22" s="118" t="s">
        <v>69</v>
      </c>
    </row>
    <row r="23" spans="1:8" ht="12.75">
      <c r="A23" s="952"/>
      <c r="B23" s="945"/>
      <c r="C23" s="117" t="s">
        <v>62</v>
      </c>
      <c r="D23" s="527" t="s">
        <v>660</v>
      </c>
      <c r="E23" s="117" t="s">
        <v>66</v>
      </c>
      <c r="F23" s="527" t="s">
        <v>661</v>
      </c>
      <c r="G23" s="117" t="s">
        <v>70</v>
      </c>
      <c r="H23" s="528" t="s">
        <v>661</v>
      </c>
    </row>
    <row r="24" spans="1:8" ht="12.75">
      <c r="A24" s="952"/>
      <c r="B24" s="945"/>
      <c r="C24" s="119">
        <v>2271</v>
      </c>
      <c r="D24" s="119">
        <v>2272</v>
      </c>
      <c r="E24" s="119">
        <v>2273</v>
      </c>
      <c r="F24" s="119">
        <v>2274</v>
      </c>
      <c r="G24" s="119">
        <v>2275</v>
      </c>
      <c r="H24" s="120">
        <v>2275</v>
      </c>
    </row>
    <row r="25" spans="1:8" ht="1.5" customHeight="1" thickBot="1">
      <c r="A25" s="953"/>
      <c r="B25" s="946"/>
      <c r="C25" s="121"/>
      <c r="D25" s="121"/>
      <c r="E25" s="121"/>
      <c r="F25" s="121"/>
      <c r="G25" s="121"/>
      <c r="H25" s="122"/>
    </row>
    <row r="26" spans="1:8" ht="26.25" hidden="1">
      <c r="A26" s="553" t="s">
        <v>15</v>
      </c>
      <c r="B26" s="554" t="s">
        <v>939</v>
      </c>
      <c r="C26" s="555">
        <f aca="true" t="shared" si="0" ref="C26:H26">SUM(C27:C36)</f>
        <v>0</v>
      </c>
      <c r="D26" s="555">
        <f t="shared" si="0"/>
        <v>0</v>
      </c>
      <c r="E26" s="555">
        <f t="shared" si="0"/>
        <v>0</v>
      </c>
      <c r="F26" s="555">
        <f t="shared" si="0"/>
        <v>0</v>
      </c>
      <c r="G26" s="555">
        <f t="shared" si="0"/>
        <v>0</v>
      </c>
      <c r="H26" s="555">
        <f t="shared" si="0"/>
        <v>0</v>
      </c>
    </row>
    <row r="27" spans="1:8" ht="12.75" hidden="1">
      <c r="A27" s="531" t="s">
        <v>281</v>
      </c>
      <c r="B27" s="532" t="s">
        <v>662</v>
      </c>
      <c r="C27" s="578"/>
      <c r="D27" s="578"/>
      <c r="E27" s="578"/>
      <c r="F27" s="578"/>
      <c r="G27" s="578"/>
      <c r="H27" s="542"/>
    </row>
    <row r="28" spans="1:8" ht="12.75" hidden="1">
      <c r="A28" s="533" t="s">
        <v>20</v>
      </c>
      <c r="B28" s="530" t="s">
        <v>945</v>
      </c>
      <c r="C28" s="579"/>
      <c r="D28" s="579"/>
      <c r="E28" s="579"/>
      <c r="F28" s="579"/>
      <c r="G28" s="580"/>
      <c r="H28" s="581"/>
    </row>
    <row r="29" spans="1:8" ht="26.25" hidden="1">
      <c r="A29" s="533" t="s">
        <v>257</v>
      </c>
      <c r="B29" s="530" t="s">
        <v>946</v>
      </c>
      <c r="C29" s="579"/>
      <c r="D29" s="579"/>
      <c r="E29" s="579"/>
      <c r="F29" s="579"/>
      <c r="G29" s="580"/>
      <c r="H29" s="582"/>
    </row>
    <row r="30" spans="1:8" ht="12.75" hidden="1">
      <c r="A30" s="533" t="s">
        <v>259</v>
      </c>
      <c r="B30" s="530" t="s">
        <v>702</v>
      </c>
      <c r="C30" s="579"/>
      <c r="D30" s="579"/>
      <c r="E30" s="579"/>
      <c r="F30" s="579"/>
      <c r="G30" s="580"/>
      <c r="H30" s="581"/>
    </row>
    <row r="31" spans="1:8" ht="12.75" hidden="1">
      <c r="A31" s="533" t="s">
        <v>328</v>
      </c>
      <c r="B31" s="530" t="s">
        <v>703</v>
      </c>
      <c r="C31" s="579"/>
      <c r="D31" s="579"/>
      <c r="E31" s="579"/>
      <c r="F31" s="579"/>
      <c r="G31" s="580"/>
      <c r="H31" s="582"/>
    </row>
    <row r="32" spans="1:8" ht="39" hidden="1">
      <c r="A32" s="533" t="s">
        <v>165</v>
      </c>
      <c r="B32" s="534" t="s">
        <v>944</v>
      </c>
      <c r="C32" s="540"/>
      <c r="D32" s="540"/>
      <c r="E32" s="540"/>
      <c r="F32" s="540"/>
      <c r="G32" s="540"/>
      <c r="H32" s="583"/>
    </row>
    <row r="33" spans="1:8" ht="26.25" hidden="1">
      <c r="A33" s="535">
        <v>3105</v>
      </c>
      <c r="B33" s="534" t="s">
        <v>940</v>
      </c>
      <c r="C33" s="540"/>
      <c r="D33" s="540"/>
      <c r="E33" s="540"/>
      <c r="F33" s="540"/>
      <c r="G33" s="541"/>
      <c r="H33" s="542"/>
    </row>
    <row r="34" spans="1:8" ht="26.25" hidden="1">
      <c r="A34" s="535">
        <v>3121</v>
      </c>
      <c r="B34" s="534" t="s">
        <v>663</v>
      </c>
      <c r="C34" s="540"/>
      <c r="D34" s="540"/>
      <c r="E34" s="540"/>
      <c r="F34" s="540"/>
      <c r="G34" s="540"/>
      <c r="H34" s="542"/>
    </row>
    <row r="35" spans="1:8" ht="12.75" hidden="1">
      <c r="A35" s="533" t="s">
        <v>525</v>
      </c>
      <c r="B35" s="529" t="s">
        <v>664</v>
      </c>
      <c r="C35" s="540"/>
      <c r="D35" s="540"/>
      <c r="E35" s="540"/>
      <c r="F35" s="430"/>
      <c r="G35" s="543"/>
      <c r="H35" s="544"/>
    </row>
    <row r="36" spans="1:9" ht="12.75" hidden="1">
      <c r="A36" s="533" t="s">
        <v>542</v>
      </c>
      <c r="B36" s="529" t="s">
        <v>665</v>
      </c>
      <c r="C36" s="540"/>
      <c r="D36" s="540"/>
      <c r="E36" s="540"/>
      <c r="F36" s="430"/>
      <c r="G36" s="543"/>
      <c r="H36" s="544"/>
      <c r="I36" s="124"/>
    </row>
    <row r="37" spans="1:9" ht="12.75" hidden="1">
      <c r="A37" s="533"/>
      <c r="B37" s="530"/>
      <c r="C37" s="574"/>
      <c r="D37" s="574"/>
      <c r="E37" s="574"/>
      <c r="F37" s="574"/>
      <c r="G37" s="568"/>
      <c r="H37" s="569"/>
      <c r="I37" s="124"/>
    </row>
    <row r="38" spans="1:8" ht="12.75">
      <c r="A38" s="948" t="s">
        <v>248</v>
      </c>
      <c r="B38" s="949" t="s">
        <v>949</v>
      </c>
      <c r="C38" s="950">
        <f aca="true" t="shared" si="1" ref="C38:H38">SUM(C40:C48)</f>
        <v>0</v>
      </c>
      <c r="D38" s="950">
        <f t="shared" si="1"/>
        <v>0</v>
      </c>
      <c r="E38" s="950">
        <f t="shared" si="1"/>
        <v>0</v>
      </c>
      <c r="F38" s="950">
        <f t="shared" si="1"/>
        <v>0</v>
      </c>
      <c r="G38" s="950">
        <f t="shared" si="1"/>
        <v>35</v>
      </c>
      <c r="H38" s="954">
        <f t="shared" si="1"/>
        <v>0</v>
      </c>
    </row>
    <row r="39" spans="1:8" ht="33" customHeight="1">
      <c r="A39" s="948"/>
      <c r="B39" s="949"/>
      <c r="C39" s="950"/>
      <c r="D39" s="950"/>
      <c r="E39" s="950"/>
      <c r="F39" s="950"/>
      <c r="G39" s="950"/>
      <c r="H39" s="954"/>
    </row>
    <row r="40" spans="1:8" ht="30" customHeight="1" hidden="1">
      <c r="A40" s="536" t="s">
        <v>521</v>
      </c>
      <c r="B40" s="534" t="s">
        <v>941</v>
      </c>
      <c r="C40" s="538"/>
      <c r="D40" s="538"/>
      <c r="E40" s="538"/>
      <c r="F40" s="545"/>
      <c r="G40" s="546"/>
      <c r="H40" s="547"/>
    </row>
    <row r="41" spans="1:8" ht="15" customHeight="1" hidden="1">
      <c r="A41" s="533" t="s">
        <v>113</v>
      </c>
      <c r="B41" s="534" t="s">
        <v>666</v>
      </c>
      <c r="C41" s="548"/>
      <c r="D41" s="548"/>
      <c r="E41" s="548"/>
      <c r="F41" s="548"/>
      <c r="G41" s="549"/>
      <c r="H41" s="550"/>
    </row>
    <row r="42" spans="1:8" ht="17.25" customHeight="1">
      <c r="A42" s="533" t="s">
        <v>906</v>
      </c>
      <c r="B42" s="534" t="s">
        <v>667</v>
      </c>
      <c r="C42" s="548"/>
      <c r="D42" s="548"/>
      <c r="E42" s="548"/>
      <c r="F42" s="548"/>
      <c r="G42" s="549">
        <v>35</v>
      </c>
      <c r="H42" s="550"/>
    </row>
    <row r="43" spans="1:9" ht="12.75" hidden="1">
      <c r="A43" s="533" t="s">
        <v>908</v>
      </c>
      <c r="B43" s="537" t="s">
        <v>668</v>
      </c>
      <c r="C43" s="545"/>
      <c r="D43" s="538"/>
      <c r="E43" s="538"/>
      <c r="F43" s="538"/>
      <c r="G43" s="545"/>
      <c r="H43" s="551"/>
      <c r="I43" s="123"/>
    </row>
    <row r="44" spans="1:9" ht="12.75" hidden="1">
      <c r="A44" s="533" t="s">
        <v>141</v>
      </c>
      <c r="B44" s="534" t="s">
        <v>669</v>
      </c>
      <c r="C44" s="548"/>
      <c r="D44" s="548"/>
      <c r="E44" s="548"/>
      <c r="F44" s="548"/>
      <c r="G44" s="548"/>
      <c r="H44" s="552"/>
      <c r="I44" s="123"/>
    </row>
    <row r="45" spans="1:9" ht="12.75" hidden="1">
      <c r="A45" s="535">
        <v>1151</v>
      </c>
      <c r="B45" s="534" t="s">
        <v>670</v>
      </c>
      <c r="C45" s="548"/>
      <c r="D45" s="548"/>
      <c r="E45" s="548"/>
      <c r="F45" s="548"/>
      <c r="G45" s="548"/>
      <c r="H45" s="552"/>
      <c r="I45" s="123"/>
    </row>
    <row r="46" spans="1:9" ht="39" hidden="1">
      <c r="A46" s="535">
        <v>1141</v>
      </c>
      <c r="B46" s="537" t="s">
        <v>943</v>
      </c>
      <c r="C46" s="538"/>
      <c r="D46" s="538"/>
      <c r="E46" s="538"/>
      <c r="F46" s="538"/>
      <c r="G46" s="545"/>
      <c r="H46" s="551"/>
      <c r="I46" s="123"/>
    </row>
    <row r="47" spans="1:9" ht="12.75" hidden="1">
      <c r="A47" s="535">
        <v>5031</v>
      </c>
      <c r="B47" s="530" t="s">
        <v>671</v>
      </c>
      <c r="C47" s="538"/>
      <c r="D47" s="538"/>
      <c r="E47" s="538"/>
      <c r="F47" s="538"/>
      <c r="G47" s="545"/>
      <c r="H47" s="551"/>
      <c r="I47" s="123"/>
    </row>
    <row r="48" spans="1:9" ht="26.25" hidden="1">
      <c r="A48" s="535">
        <v>5061</v>
      </c>
      <c r="B48" s="537" t="s">
        <v>942</v>
      </c>
      <c r="C48" s="538"/>
      <c r="D48" s="538"/>
      <c r="E48" s="538"/>
      <c r="F48" s="538"/>
      <c r="G48" s="545"/>
      <c r="H48" s="551"/>
      <c r="I48" s="123"/>
    </row>
    <row r="49" spans="1:9" ht="26.25" hidden="1">
      <c r="A49" s="556">
        <v>10</v>
      </c>
      <c r="B49" s="567" t="s">
        <v>672</v>
      </c>
      <c r="C49" s="568">
        <f aca="true" t="shared" si="2" ref="C49:H49">SUM(C50:C54)</f>
        <v>0</v>
      </c>
      <c r="D49" s="568">
        <f t="shared" si="2"/>
        <v>0</v>
      </c>
      <c r="E49" s="568">
        <f t="shared" si="2"/>
        <v>0</v>
      </c>
      <c r="F49" s="568">
        <f t="shared" si="2"/>
        <v>0</v>
      </c>
      <c r="G49" s="568">
        <f t="shared" si="2"/>
        <v>0</v>
      </c>
      <c r="H49" s="569">
        <f t="shared" si="2"/>
        <v>0</v>
      </c>
      <c r="I49" s="123"/>
    </row>
    <row r="50" spans="1:9" ht="12.75" hidden="1">
      <c r="A50" s="533" t="s">
        <v>521</v>
      </c>
      <c r="B50" s="530" t="s">
        <v>673</v>
      </c>
      <c r="C50" s="538"/>
      <c r="D50" s="538"/>
      <c r="E50" s="538"/>
      <c r="F50" s="538"/>
      <c r="G50" s="538"/>
      <c r="H50" s="539"/>
      <c r="I50" s="123"/>
    </row>
    <row r="51" spans="1:9" ht="12.75" hidden="1">
      <c r="A51" s="535">
        <v>1080</v>
      </c>
      <c r="B51" s="537" t="s">
        <v>674</v>
      </c>
      <c r="C51" s="538"/>
      <c r="D51" s="538"/>
      <c r="E51" s="538"/>
      <c r="F51" s="538"/>
      <c r="G51" s="538"/>
      <c r="H51" s="539"/>
      <c r="I51" s="123"/>
    </row>
    <row r="52" spans="1:9" ht="12.75" hidden="1">
      <c r="A52" s="535">
        <v>4030</v>
      </c>
      <c r="B52" s="537" t="s">
        <v>675</v>
      </c>
      <c r="C52" s="538"/>
      <c r="D52" s="538"/>
      <c r="E52" s="538"/>
      <c r="F52" s="538"/>
      <c r="G52" s="538"/>
      <c r="H52" s="539"/>
      <c r="I52" s="123"/>
    </row>
    <row r="53" spans="1:9" ht="12.75" hidden="1">
      <c r="A53" s="535">
        <v>4060</v>
      </c>
      <c r="B53" s="537" t="s">
        <v>676</v>
      </c>
      <c r="C53" s="538"/>
      <c r="D53" s="538"/>
      <c r="E53" s="538"/>
      <c r="F53" s="538"/>
      <c r="G53" s="538"/>
      <c r="H53" s="539"/>
      <c r="I53" s="123"/>
    </row>
    <row r="54" spans="1:9" ht="12.75" hidden="1">
      <c r="A54" s="535">
        <v>4081</v>
      </c>
      <c r="B54" s="537" t="s">
        <v>677</v>
      </c>
      <c r="C54" s="538"/>
      <c r="D54" s="538"/>
      <c r="E54" s="538"/>
      <c r="F54" s="538"/>
      <c r="G54" s="538"/>
      <c r="H54" s="539"/>
      <c r="I54" s="123"/>
    </row>
    <row r="55" spans="1:9" ht="15" customHeight="1" hidden="1">
      <c r="A55" s="556">
        <v>37</v>
      </c>
      <c r="B55" s="567" t="s">
        <v>678</v>
      </c>
      <c r="C55" s="568"/>
      <c r="D55" s="568"/>
      <c r="E55" s="568"/>
      <c r="F55" s="568"/>
      <c r="G55" s="568"/>
      <c r="H55" s="569"/>
      <c r="I55" s="123"/>
    </row>
    <row r="56" spans="1:9" ht="20.25" customHeight="1" hidden="1">
      <c r="A56" s="573" t="s">
        <v>521</v>
      </c>
      <c r="B56" s="530" t="s">
        <v>938</v>
      </c>
      <c r="C56" s="574"/>
      <c r="D56" s="574"/>
      <c r="E56" s="574"/>
      <c r="F56" s="568"/>
      <c r="G56" s="568"/>
      <c r="H56" s="568"/>
      <c r="I56" s="125"/>
    </row>
    <row r="57" spans="1:10" ht="27.75" customHeight="1" thickBot="1">
      <c r="A57" s="570"/>
      <c r="B57" s="571" t="s">
        <v>75</v>
      </c>
      <c r="C57" s="572">
        <f aca="true" t="shared" si="3" ref="C57:H57">C26+C38+C49+C55</f>
        <v>0</v>
      </c>
      <c r="D57" s="572">
        <f t="shared" si="3"/>
        <v>0</v>
      </c>
      <c r="E57" s="572">
        <f t="shared" si="3"/>
        <v>0</v>
      </c>
      <c r="F57" s="572">
        <f t="shared" si="3"/>
        <v>0</v>
      </c>
      <c r="G57" s="572">
        <f t="shared" si="3"/>
        <v>35</v>
      </c>
      <c r="H57" s="572">
        <f t="shared" si="3"/>
        <v>0</v>
      </c>
      <c r="I57" s="125"/>
      <c r="J57" s="124"/>
    </row>
    <row r="58" spans="1:9" ht="33" customHeight="1">
      <c r="A58" s="124"/>
      <c r="B58" s="210" t="s">
        <v>1001</v>
      </c>
      <c r="C58" s="210"/>
      <c r="D58" s="210" t="s">
        <v>1002</v>
      </c>
      <c r="E58" s="210"/>
      <c r="F58" s="124"/>
      <c r="G58" s="124"/>
      <c r="H58" s="124"/>
      <c r="I58" s="123"/>
    </row>
    <row r="59" spans="1:9" ht="12.75">
      <c r="A59" s="943"/>
      <c r="B59" s="943"/>
      <c r="C59" s="943"/>
      <c r="D59" s="943"/>
      <c r="E59" s="943"/>
      <c r="F59" s="943"/>
      <c r="G59" s="943"/>
      <c r="H59" s="943"/>
      <c r="I59" s="123"/>
    </row>
    <row r="60" spans="2:5" ht="12.75">
      <c r="B60" s="126"/>
      <c r="E60" t="s">
        <v>72</v>
      </c>
    </row>
    <row r="62" spans="2:8" ht="12.75" customHeight="1">
      <c r="B62" s="947"/>
      <c r="C62" s="947"/>
      <c r="D62" s="947"/>
      <c r="E62" s="947"/>
      <c r="F62" s="947"/>
      <c r="G62" s="947"/>
      <c r="H62" s="947"/>
    </row>
    <row r="63" spans="2:8" ht="37.5" customHeight="1">
      <c r="B63" s="947"/>
      <c r="C63" s="947"/>
      <c r="D63" s="947"/>
      <c r="E63" s="947"/>
      <c r="F63" s="947"/>
      <c r="G63" s="947"/>
      <c r="H63" s="947"/>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2021-03-12T11:44:56Z</cp:lastPrinted>
  <dcterms:created xsi:type="dcterms:W3CDTF">2014-01-17T10:52:16Z</dcterms:created>
  <dcterms:modified xsi:type="dcterms:W3CDTF">2021-03-12T11:45:44Z</dcterms:modified>
  <cp:category/>
  <cp:version/>
  <cp:contentType/>
  <cp:contentStatus/>
</cp:coreProperties>
</file>